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00" activeTab="4"/>
  </bookViews>
  <sheets>
    <sheet name="composition" sheetId="1" r:id="rId1"/>
    <sheet name="export" sheetId="2" r:id="rId2"/>
    <sheet name="import" sheetId="3" r:id="rId3"/>
    <sheet name="country" sheetId="4" r:id="rId4"/>
    <sheet name="NTIS" sheetId="5" r:id="rId5"/>
  </sheets>
  <definedNames/>
  <calcPr fullCalcOnLoad="1"/>
</workbook>
</file>

<file path=xl/sharedStrings.xml><?xml version="1.0" encoding="utf-8"?>
<sst xmlns="http://schemas.openxmlformats.org/spreadsheetml/2006/main" count="225" uniqueCount="156">
  <si>
    <t>Foreign Trade Balance of Nepal</t>
  </si>
  <si>
    <t>In Billion Rs.</t>
  </si>
  <si>
    <t>Total Exports</t>
  </si>
  <si>
    <t>Total Imports</t>
  </si>
  <si>
    <t>Total Trade</t>
  </si>
  <si>
    <t>Trade Deficit</t>
  </si>
  <si>
    <t>Export: Import Ratio</t>
  </si>
  <si>
    <t>1:</t>
  </si>
  <si>
    <t>Share % in Total Trade</t>
  </si>
  <si>
    <t xml:space="preserve">F.Y. 2014/15 (2071/72) </t>
  </si>
  <si>
    <t>Percentage Change in  F.Y. 2015/16 compared to same period of the previous year</t>
  </si>
  <si>
    <t xml:space="preserve"> TOTAL EXPORTS OF SOME MAJOR COMMODITIES </t>
  </si>
  <si>
    <t>Value in '000 Rs.</t>
  </si>
  <si>
    <t>F.Y. 2015/16 (2072/73)</t>
  </si>
  <si>
    <t>S.N</t>
  </si>
  <si>
    <t>Commodities</t>
  </si>
  <si>
    <t>Unit</t>
  </si>
  <si>
    <t>Quantity</t>
  </si>
  <si>
    <t>Value</t>
  </si>
  <si>
    <t>F.Y. 2015/16</t>
  </si>
  <si>
    <t>Woolen Carpet</t>
  </si>
  <si>
    <t>Sq.Mtr.</t>
  </si>
  <si>
    <t>Readymade Garments</t>
  </si>
  <si>
    <t>Pcs.</t>
  </si>
  <si>
    <t>Hides &amp; Skins</t>
  </si>
  <si>
    <t>Sq.ft.</t>
  </si>
  <si>
    <t>Lentils</t>
  </si>
  <si>
    <t>Kg.</t>
  </si>
  <si>
    <t>Cardamom</t>
  </si>
  <si>
    <t>Tea</t>
  </si>
  <si>
    <t>Ginger</t>
  </si>
  <si>
    <t>Noodles, pasta and like</t>
  </si>
  <si>
    <t>Medicinal Herbs</t>
  </si>
  <si>
    <t>Essential Oils</t>
  </si>
  <si>
    <t>Juices</t>
  </si>
  <si>
    <t>Rosin and resin acid</t>
  </si>
  <si>
    <t>Dentifrices (toothpaste)</t>
  </si>
  <si>
    <t>Yarns ( Polyester, Cotton and others)</t>
  </si>
  <si>
    <t>Textiles</t>
  </si>
  <si>
    <t>Woolen and Pashmina shawls</t>
  </si>
  <si>
    <t>Jute bags and sacks</t>
  </si>
  <si>
    <t>Cotton sacks and bags</t>
  </si>
  <si>
    <t>Felt</t>
  </si>
  <si>
    <t>Headgear and parts thereof</t>
  </si>
  <si>
    <t>Handicrafts ( Painting, Sculpture and statuary)</t>
  </si>
  <si>
    <t>Nepalese paper and paper Products</t>
  </si>
  <si>
    <t>Articles of silver jewellery</t>
  </si>
  <si>
    <t>Footwear</t>
  </si>
  <si>
    <t>Iron and Steel products</t>
  </si>
  <si>
    <t>Copper and articles thereof</t>
  </si>
  <si>
    <t>Meat and edible meat offal</t>
  </si>
  <si>
    <t>Others</t>
  </si>
  <si>
    <t>Total</t>
  </si>
  <si>
    <t xml:space="preserve">TOTAL IMPORTS OF SOME MAJOR COMMODITIES </t>
  </si>
  <si>
    <t xml:space="preserve"> (2072/73)</t>
  </si>
  <si>
    <t>Gold</t>
  </si>
  <si>
    <t>Silver</t>
  </si>
  <si>
    <t>Iron &amp; Steel and products thereof</t>
  </si>
  <si>
    <t>Aluminium and articles thereof</t>
  </si>
  <si>
    <t>Zinc and articles thereof</t>
  </si>
  <si>
    <t>Machinery and parts</t>
  </si>
  <si>
    <t>Electronic and Electrical Equipments</t>
  </si>
  <si>
    <t>Transport Vehicles and parts thereof</t>
  </si>
  <si>
    <t>Telecommunication Equipment and parts</t>
  </si>
  <si>
    <t>Aircraft and parts thereof</t>
  </si>
  <si>
    <t>Rubber and articles thereof</t>
  </si>
  <si>
    <t>Cotton ( Yarn and Fabrics)</t>
  </si>
  <si>
    <t>Man-made staple fibres ( Synthetic, Polyester etc)</t>
  </si>
  <si>
    <t>Articles of apparel and clothing accessories</t>
  </si>
  <si>
    <t>Wool, fine or coarse animal hair</t>
  </si>
  <si>
    <t>Cereals</t>
  </si>
  <si>
    <t>Low erucic acid rape or colza seeds</t>
  </si>
  <si>
    <t>Crude palm Oil</t>
  </si>
  <si>
    <t>Crude soyabean oil</t>
  </si>
  <si>
    <t>Pharmaceutical products</t>
  </si>
  <si>
    <t>Chemicals</t>
  </si>
  <si>
    <t>Cement</t>
  </si>
  <si>
    <t>Cement Clinkers</t>
  </si>
  <si>
    <t>Fertilizers</t>
  </si>
  <si>
    <t>Polythene Granules</t>
  </si>
  <si>
    <t>Industrial monocarboxylic fatty acid</t>
  </si>
  <si>
    <t>Petroleum Products</t>
  </si>
  <si>
    <t>MAJOR TRADING PARTNERS OF NEPAL</t>
  </si>
  <si>
    <t>EXPORTS</t>
  </si>
  <si>
    <t>Countries</t>
  </si>
  <si>
    <t>India</t>
  </si>
  <si>
    <t>Germany</t>
  </si>
  <si>
    <t>Turkey</t>
  </si>
  <si>
    <t>France</t>
  </si>
  <si>
    <t>Bangladesh</t>
  </si>
  <si>
    <t>Japan</t>
  </si>
  <si>
    <t>Italy</t>
  </si>
  <si>
    <t>Canada</t>
  </si>
  <si>
    <t>Australia</t>
  </si>
  <si>
    <t>Netherlands</t>
  </si>
  <si>
    <t>Vietnam</t>
  </si>
  <si>
    <t>Switzerland</t>
  </si>
  <si>
    <t>Spain</t>
  </si>
  <si>
    <t>Denmark</t>
  </si>
  <si>
    <t>Malaysia</t>
  </si>
  <si>
    <t>Belgium</t>
  </si>
  <si>
    <t>Norway</t>
  </si>
  <si>
    <t>Austria</t>
  </si>
  <si>
    <t>Singapore</t>
  </si>
  <si>
    <t>Thailand</t>
  </si>
  <si>
    <t>Korea R</t>
  </si>
  <si>
    <t>Sweden</t>
  </si>
  <si>
    <t>Taiwan</t>
  </si>
  <si>
    <t>Sub Total</t>
  </si>
  <si>
    <t>Other Countries</t>
  </si>
  <si>
    <t>Grand Total</t>
  </si>
  <si>
    <t>IMPORTS</t>
  </si>
  <si>
    <t>Indonesia</t>
  </si>
  <si>
    <t>Argentina</t>
  </si>
  <si>
    <t>Saudi Arabia</t>
  </si>
  <si>
    <t>Brazil</t>
  </si>
  <si>
    <t>Ukraine</t>
  </si>
  <si>
    <t>South Africa</t>
  </si>
  <si>
    <t>Paraguay</t>
  </si>
  <si>
    <t>U.K.</t>
  </si>
  <si>
    <t>Myanmar</t>
  </si>
  <si>
    <t>Egypt</t>
  </si>
  <si>
    <t>Products</t>
  </si>
  <si>
    <t>Value 000 Rs.</t>
  </si>
  <si>
    <t xml:space="preserve">F.Y. 2015/16 (2072/73) </t>
  </si>
  <si>
    <t>F.Y. 2016/17 (2073/74)</t>
  </si>
  <si>
    <t>% Change</t>
  </si>
  <si>
    <t>in value</t>
  </si>
  <si>
    <t>F.Y. 2016/17</t>
  </si>
  <si>
    <t xml:space="preserve"> (2073/74)</t>
  </si>
  <si>
    <t>U.S.A.</t>
  </si>
  <si>
    <t>China P. R.</t>
  </si>
  <si>
    <t>Hongkong</t>
  </si>
  <si>
    <t>Pakistan</t>
  </si>
  <si>
    <t>Czech Republic</t>
  </si>
  <si>
    <t>Russia</t>
  </si>
  <si>
    <t>U.A.E.</t>
  </si>
  <si>
    <t>Guatemala</t>
  </si>
  <si>
    <t>F.Y. 2072/73 (2015/16)</t>
  </si>
  <si>
    <t>Agro-based products</t>
  </si>
  <si>
    <t>Cardamom 090830</t>
  </si>
  <si>
    <t>Ginger 091010</t>
  </si>
  <si>
    <t>Tea 0902</t>
  </si>
  <si>
    <t>Medicinal and Aromatic Plants 1211</t>
  </si>
  <si>
    <t>Craft and manufacturing products</t>
  </si>
  <si>
    <t>All Fabrics, Textile, Yarn and Rope 5509, 5407, 6305</t>
  </si>
  <si>
    <t>Leather 4104, 4106</t>
  </si>
  <si>
    <t>Sq.ft</t>
  </si>
  <si>
    <t>Footwear 6404</t>
  </si>
  <si>
    <t>Pashmina 6214</t>
  </si>
  <si>
    <t>Carpets 5701</t>
  </si>
  <si>
    <t>Sqm</t>
  </si>
  <si>
    <t>F.Y. 2073/74 (2016/17)</t>
  </si>
  <si>
    <t>F.Y. 2016/17 (2073/74) *</t>
  </si>
  <si>
    <t>Percentage Change in  F.Y. 2016/17 *compared to same period of the previous year</t>
  </si>
  <si>
    <t>EXPORT OF NTIS PRODUCTS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</si>
</sst>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  <numFmt numFmtId="167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Calibri"/>
      <family val="2"/>
    </font>
    <font>
      <sz val="10"/>
      <color indexed="8"/>
      <name val="MS Sans Serif"/>
      <family val="2"/>
    </font>
    <font>
      <sz val="9.85"/>
      <color indexed="8"/>
      <name val="Times New Roman"/>
      <family val="1"/>
    </font>
    <font>
      <b/>
      <sz val="9.85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42" applyNumberFormat="1" applyFont="1" applyAlignment="1">
      <alignment/>
    </xf>
    <xf numFmtId="0" fontId="2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horizontal="right" vertical="top"/>
    </xf>
    <xf numFmtId="164" fontId="2" fillId="0" borderId="11" xfId="42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43" fontId="3" fillId="0" borderId="0" xfId="0" applyNumberFormat="1" applyFont="1" applyAlignment="1">
      <alignment/>
    </xf>
    <xf numFmtId="0" fontId="2" fillId="0" borderId="15" xfId="0" applyFont="1" applyBorder="1" applyAlignment="1">
      <alignment horizontal="left"/>
    </xf>
    <xf numFmtId="43" fontId="3" fillId="0" borderId="10" xfId="0" applyNumberFormat="1" applyFont="1" applyBorder="1" applyAlignment="1">
      <alignment/>
    </xf>
    <xf numFmtId="43" fontId="3" fillId="0" borderId="11" xfId="0" applyNumberFormat="1" applyFont="1" applyBorder="1" applyAlignment="1">
      <alignment/>
    </xf>
    <xf numFmtId="43" fontId="4" fillId="0" borderId="11" xfId="0" applyNumberFormat="1" applyFont="1" applyBorder="1" applyAlignment="1">
      <alignment vertical="top"/>
    </xf>
    <xf numFmtId="20" fontId="2" fillId="0" borderId="0" xfId="0" applyNumberFormat="1" applyFont="1" applyBorder="1" applyAlignment="1" quotePrefix="1">
      <alignment horizontal="right"/>
    </xf>
    <xf numFmtId="165" fontId="2" fillId="0" borderId="16" xfId="0" applyNumberFormat="1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166" fontId="5" fillId="0" borderId="17" xfId="42" applyNumberFormat="1" applyFont="1" applyBorder="1" applyAlignment="1">
      <alignment vertical="top"/>
    </xf>
    <xf numFmtId="166" fontId="6" fillId="0" borderId="16" xfId="42" applyNumberFormat="1" applyFont="1" applyBorder="1" applyAlignment="1">
      <alignment horizontal="right" vertical="center"/>
    </xf>
    <xf numFmtId="0" fontId="2" fillId="0" borderId="16" xfId="0" applyFont="1" applyBorder="1" applyAlignment="1">
      <alignment/>
    </xf>
    <xf numFmtId="43" fontId="3" fillId="0" borderId="17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43" fontId="4" fillId="0" borderId="16" xfId="0" applyNumberFormat="1" applyFont="1" applyBorder="1" applyAlignment="1">
      <alignment vertical="top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left"/>
    </xf>
    <xf numFmtId="43" fontId="7" fillId="0" borderId="17" xfId="42" applyFont="1" applyBorder="1" applyAlignment="1">
      <alignment vertical="top"/>
    </xf>
    <xf numFmtId="43" fontId="4" fillId="0" borderId="16" xfId="42" applyFont="1" applyBorder="1" applyAlignment="1">
      <alignment/>
    </xf>
    <xf numFmtId="0" fontId="2" fillId="0" borderId="18" xfId="0" applyFont="1" applyBorder="1" applyAlignment="1">
      <alignment horizontal="left"/>
    </xf>
    <xf numFmtId="20" fontId="2" fillId="0" borderId="19" xfId="0" applyNumberFormat="1" applyFont="1" applyBorder="1" applyAlignment="1" quotePrefix="1">
      <alignment horizontal="right"/>
    </xf>
    <xf numFmtId="165" fontId="2" fillId="0" borderId="11" xfId="0" applyNumberFormat="1" applyFont="1" applyBorder="1" applyAlignment="1">
      <alignment horizontal="left"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0" xfId="0" applyFont="1" applyBorder="1" applyAlignment="1">
      <alignment/>
    </xf>
    <xf numFmtId="0" fontId="2" fillId="0" borderId="15" xfId="0" applyFont="1" applyBorder="1" applyAlignment="1">
      <alignment vertical="top" wrapText="1"/>
    </xf>
    <xf numFmtId="165" fontId="2" fillId="0" borderId="17" xfId="0" applyNumberFormat="1" applyFont="1" applyBorder="1" applyAlignment="1">
      <alignment vertical="top"/>
    </xf>
    <xf numFmtId="165" fontId="2" fillId="0" borderId="16" xfId="0" applyNumberFormat="1" applyFont="1" applyBorder="1" applyAlignment="1">
      <alignment vertical="top"/>
    </xf>
    <xf numFmtId="0" fontId="4" fillId="0" borderId="20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 wrapText="1"/>
    </xf>
    <xf numFmtId="0" fontId="2" fillId="0" borderId="17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2" fillId="0" borderId="15" xfId="0" applyFont="1" applyBorder="1" applyAlignment="1">
      <alignment horizontal="right" vertical="top"/>
    </xf>
    <xf numFmtId="164" fontId="2" fillId="0" borderId="16" xfId="42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13" xfId="0" applyFont="1" applyBorder="1" applyAlignment="1">
      <alignment vertical="top" wrapText="1"/>
    </xf>
    <xf numFmtId="164" fontId="2" fillId="0" borderId="13" xfId="42" applyNumberFormat="1" applyFont="1" applyBorder="1" applyAlignment="1">
      <alignment vertical="top"/>
    </xf>
    <xf numFmtId="164" fontId="2" fillId="0" borderId="14" xfId="42" applyNumberFormat="1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7" xfId="0" applyNumberFormat="1" applyFont="1" applyBorder="1" applyAlignment="1">
      <alignment vertical="top" wrapText="1"/>
    </xf>
    <xf numFmtId="0" fontId="4" fillId="0" borderId="17" xfId="0" applyNumberFormat="1" applyFont="1" applyBorder="1" applyAlignment="1">
      <alignment vertical="top"/>
    </xf>
    <xf numFmtId="164" fontId="4" fillId="0" borderId="15" xfId="42" applyNumberFormat="1" applyFont="1" applyBorder="1" applyAlignment="1">
      <alignment vertical="top"/>
    </xf>
    <xf numFmtId="164" fontId="4" fillId="0" borderId="0" xfId="42" applyNumberFormat="1" applyFont="1" applyBorder="1" applyAlignment="1">
      <alignment vertical="top"/>
    </xf>
    <xf numFmtId="164" fontId="3" fillId="0" borderId="15" xfId="42" applyNumberFormat="1" applyFont="1" applyBorder="1" applyAlignment="1">
      <alignment vertical="top"/>
    </xf>
    <xf numFmtId="164" fontId="3" fillId="0" borderId="0" xfId="42" applyNumberFormat="1" applyFont="1" applyBorder="1" applyAlignment="1">
      <alignment vertical="top"/>
    </xf>
    <xf numFmtId="0" fontId="4" fillId="0" borderId="17" xfId="0" applyNumberFormat="1" applyFont="1" applyFill="1" applyBorder="1" applyAlignment="1">
      <alignment vertical="top" wrapText="1"/>
    </xf>
    <xf numFmtId="0" fontId="4" fillId="0" borderId="16" xfId="0" applyNumberFormat="1" applyFont="1" applyFill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/>
    </xf>
    <xf numFmtId="164" fontId="4" fillId="0" borderId="15" xfId="42" applyNumberFormat="1" applyFont="1" applyBorder="1" applyAlignment="1">
      <alignment/>
    </xf>
    <xf numFmtId="164" fontId="4" fillId="0" borderId="0" xfId="42" applyNumberFormat="1" applyFont="1" applyBorder="1" applyAlignment="1">
      <alignment/>
    </xf>
    <xf numFmtId="0" fontId="4" fillId="0" borderId="16" xfId="0" applyNumberFormat="1" applyFont="1" applyBorder="1" applyAlignment="1">
      <alignment vertical="top" wrapText="1"/>
    </xf>
    <xf numFmtId="0" fontId="4" fillId="0" borderId="21" xfId="0" applyFont="1" applyBorder="1" applyAlignment="1">
      <alignment/>
    </xf>
    <xf numFmtId="0" fontId="2" fillId="0" borderId="21" xfId="0" applyNumberFormat="1" applyFont="1" applyBorder="1" applyAlignment="1">
      <alignment vertical="top" wrapText="1"/>
    </xf>
    <xf numFmtId="0" fontId="2" fillId="0" borderId="21" xfId="0" applyFont="1" applyBorder="1" applyAlignment="1">
      <alignment vertical="top"/>
    </xf>
    <xf numFmtId="164" fontId="7" fillId="0" borderId="22" xfId="42" applyNumberFormat="1" applyFont="1" applyBorder="1" applyAlignment="1">
      <alignment vertical="top"/>
    </xf>
    <xf numFmtId="164" fontId="2" fillId="0" borderId="23" xfId="42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Continuous" vertical="top"/>
    </xf>
    <xf numFmtId="0" fontId="2" fillId="0" borderId="19" xfId="0" applyFont="1" applyBorder="1" applyAlignment="1">
      <alignment horizontal="right" vertical="top"/>
    </xf>
    <xf numFmtId="0" fontId="4" fillId="0" borderId="17" xfId="0" applyFont="1" applyBorder="1" applyAlignment="1">
      <alignment horizontal="center" vertical="top"/>
    </xf>
    <xf numFmtId="0" fontId="4" fillId="0" borderId="16" xfId="0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vertical="top"/>
    </xf>
    <xf numFmtId="164" fontId="3" fillId="0" borderId="17" xfId="42" applyNumberFormat="1" applyFont="1" applyBorder="1" applyAlignment="1">
      <alignment/>
    </xf>
    <xf numFmtId="0" fontId="4" fillId="0" borderId="16" xfId="0" applyNumberFormat="1" applyFont="1" applyBorder="1" applyAlignment="1">
      <alignment vertical="top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horizontal="left" vertical="top"/>
    </xf>
    <xf numFmtId="164" fontId="4" fillId="0" borderId="17" xfId="42" applyNumberFormat="1" applyFont="1" applyBorder="1" applyAlignment="1">
      <alignment/>
    </xf>
    <xf numFmtId="0" fontId="2" fillId="0" borderId="21" xfId="0" applyNumberFormat="1" applyFont="1" applyBorder="1" applyAlignment="1">
      <alignment vertical="top"/>
    </xf>
    <xf numFmtId="164" fontId="2" fillId="0" borderId="21" xfId="42" applyNumberFormat="1" applyFont="1" applyBorder="1" applyAlignment="1">
      <alignment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3" fontId="2" fillId="0" borderId="0" xfId="0" applyNumberFormat="1" applyFont="1" applyBorder="1" applyAlignment="1">
      <alignment vertical="top"/>
    </xf>
    <xf numFmtId="0" fontId="2" fillId="0" borderId="10" xfId="0" applyFont="1" applyBorder="1" applyAlignment="1">
      <alignment horizontal="centerContinuous" vertical="top"/>
    </xf>
    <xf numFmtId="0" fontId="2" fillId="0" borderId="17" xfId="0" applyFont="1" applyBorder="1" applyAlignment="1">
      <alignment horizontal="centerContinuous" vertical="top"/>
    </xf>
    <xf numFmtId="0" fontId="2" fillId="0" borderId="13" xfId="0" applyFont="1" applyBorder="1" applyAlignment="1">
      <alignment horizontal="left" vertical="top"/>
    </xf>
    <xf numFmtId="164" fontId="4" fillId="0" borderId="10" xfId="42" applyNumberFormat="1" applyFont="1" applyBorder="1" applyAlignment="1">
      <alignment wrapText="1"/>
    </xf>
    <xf numFmtId="164" fontId="4" fillId="0" borderId="0" xfId="0" applyNumberFormat="1" applyFont="1" applyBorder="1" applyAlignment="1">
      <alignment/>
    </xf>
    <xf numFmtId="164" fontId="4" fillId="0" borderId="17" xfId="42" applyNumberFormat="1" applyFont="1" applyBorder="1" applyAlignment="1">
      <alignment wrapText="1"/>
    </xf>
    <xf numFmtId="164" fontId="4" fillId="0" borderId="17" xfId="42" applyNumberFormat="1" applyFont="1" applyBorder="1" applyAlignment="1">
      <alignment/>
    </xf>
    <xf numFmtId="164" fontId="4" fillId="0" borderId="17" xfId="42" applyNumberFormat="1" applyFont="1" applyBorder="1" applyAlignment="1">
      <alignment vertical="top"/>
    </xf>
    <xf numFmtId="0" fontId="3" fillId="0" borderId="0" xfId="0" applyFont="1" applyAlignment="1">
      <alignment vertical="center"/>
    </xf>
    <xf numFmtId="0" fontId="4" fillId="0" borderId="21" xfId="0" applyFont="1" applyBorder="1" applyAlignment="1">
      <alignment vertical="top"/>
    </xf>
    <xf numFmtId="0" fontId="4" fillId="0" borderId="2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164" fontId="2" fillId="0" borderId="22" xfId="42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3" fontId="4" fillId="0" borderId="0" xfId="42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0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4" fillId="0" borderId="22" xfId="0" applyFont="1" applyBorder="1" applyAlignment="1">
      <alignment vertical="top"/>
    </xf>
    <xf numFmtId="3" fontId="4" fillId="0" borderId="13" xfId="0" applyNumberFormat="1" applyFont="1" applyBorder="1" applyAlignment="1">
      <alignment vertical="top"/>
    </xf>
    <xf numFmtId="43" fontId="4" fillId="0" borderId="0" xfId="0" applyNumberFormat="1" applyFont="1" applyAlignment="1">
      <alignment/>
    </xf>
    <xf numFmtId="164" fontId="10" fillId="0" borderId="0" xfId="42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4" fillId="0" borderId="0" xfId="0" applyFont="1" applyFill="1" applyAlignment="1">
      <alignment/>
    </xf>
    <xf numFmtId="3" fontId="10" fillId="0" borderId="0" xfId="0" applyNumberFormat="1" applyFont="1" applyAlignment="1">
      <alignment horizontal="right" vertical="center"/>
    </xf>
    <xf numFmtId="165" fontId="4" fillId="0" borderId="11" xfId="0" applyNumberFormat="1" applyFont="1" applyBorder="1" applyAlignment="1">
      <alignment/>
    </xf>
    <xf numFmtId="164" fontId="4" fillId="0" borderId="20" xfId="42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3" fontId="11" fillId="0" borderId="18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/>
    </xf>
    <xf numFmtId="164" fontId="11" fillId="0" borderId="15" xfId="42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right" vertical="center"/>
    </xf>
    <xf numFmtId="164" fontId="4" fillId="0" borderId="24" xfId="42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3" fontId="10" fillId="0" borderId="23" xfId="0" applyNumberFormat="1" applyFont="1" applyBorder="1" applyAlignment="1">
      <alignment horizontal="right" vertical="center"/>
    </xf>
    <xf numFmtId="165" fontId="2" fillId="0" borderId="22" xfId="0" applyNumberFormat="1" applyFont="1" applyBorder="1" applyAlignment="1">
      <alignment/>
    </xf>
    <xf numFmtId="0" fontId="2" fillId="0" borderId="18" xfId="0" applyFont="1" applyBorder="1" applyAlignment="1">
      <alignment horizontal="right" vertical="top"/>
    </xf>
    <xf numFmtId="0" fontId="2" fillId="0" borderId="20" xfId="0" applyFont="1" applyBorder="1" applyAlignment="1">
      <alignment horizontal="center" vertical="top"/>
    </xf>
    <xf numFmtId="0" fontId="3" fillId="0" borderId="14" xfId="0" applyFont="1" applyBorder="1" applyAlignment="1">
      <alignment vertical="top"/>
    </xf>
    <xf numFmtId="165" fontId="3" fillId="0" borderId="10" xfId="0" applyNumberFormat="1" applyFont="1" applyBorder="1" applyAlignment="1">
      <alignment vertical="top"/>
    </xf>
    <xf numFmtId="165" fontId="3" fillId="0" borderId="17" xfId="0" applyNumberFormat="1" applyFont="1" applyBorder="1" applyAlignment="1">
      <alignment vertical="top"/>
    </xf>
    <xf numFmtId="165" fontId="3" fillId="0" borderId="12" xfId="0" applyNumberFormat="1" applyFont="1" applyBorder="1" applyAlignment="1">
      <alignment vertical="top"/>
    </xf>
    <xf numFmtId="164" fontId="4" fillId="0" borderId="20" xfId="42" applyNumberFormat="1" applyFont="1" applyBorder="1" applyAlignment="1">
      <alignment/>
    </xf>
    <xf numFmtId="165" fontId="7" fillId="0" borderId="22" xfId="0" applyNumberFormat="1" applyFont="1" applyBorder="1" applyAlignment="1">
      <alignment vertical="top"/>
    </xf>
    <xf numFmtId="164" fontId="11" fillId="0" borderId="18" xfId="42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164" fontId="4" fillId="0" borderId="12" xfId="42" applyNumberFormat="1" applyFont="1" applyBorder="1" applyAlignment="1">
      <alignment vertical="top"/>
    </xf>
    <xf numFmtId="0" fontId="7" fillId="0" borderId="12" xfId="0" applyFont="1" applyBorder="1" applyAlignment="1">
      <alignment horizontal="right"/>
    </xf>
    <xf numFmtId="164" fontId="4" fillId="0" borderId="14" xfId="42" applyNumberFormat="1" applyFont="1" applyBorder="1" applyAlignment="1">
      <alignment/>
    </xf>
    <xf numFmtId="167" fontId="4" fillId="0" borderId="10" xfId="42" applyNumberFormat="1" applyFont="1" applyBorder="1" applyAlignment="1">
      <alignment/>
    </xf>
    <xf numFmtId="167" fontId="4" fillId="0" borderId="17" xfId="42" applyNumberFormat="1" applyFont="1" applyBorder="1" applyAlignment="1">
      <alignment/>
    </xf>
    <xf numFmtId="167" fontId="4" fillId="0" borderId="12" xfId="42" applyNumberFormat="1" applyFont="1" applyBorder="1" applyAlignment="1">
      <alignment/>
    </xf>
    <xf numFmtId="164" fontId="2" fillId="0" borderId="24" xfId="42" applyNumberFormat="1" applyFont="1" applyBorder="1" applyAlignment="1">
      <alignment horizontal="left" vertical="top"/>
    </xf>
    <xf numFmtId="167" fontId="4" fillId="0" borderId="21" xfId="42" applyNumberFormat="1" applyFont="1" applyBorder="1" applyAlignment="1">
      <alignment/>
    </xf>
    <xf numFmtId="164" fontId="4" fillId="0" borderId="22" xfId="0" applyNumberFormat="1" applyFont="1" applyBorder="1" applyAlignment="1">
      <alignment vertical="top"/>
    </xf>
    <xf numFmtId="0" fontId="2" fillId="0" borderId="14" xfId="0" applyFont="1" applyBorder="1" applyAlignment="1">
      <alignment horizontal="right" vertical="top"/>
    </xf>
    <xf numFmtId="0" fontId="2" fillId="0" borderId="20" xfId="0" applyFont="1" applyBorder="1" applyAlignment="1">
      <alignment horizontal="right" vertical="top"/>
    </xf>
    <xf numFmtId="164" fontId="4" fillId="0" borderId="23" xfId="0" applyNumberFormat="1" applyFont="1" applyBorder="1" applyAlignment="1">
      <alignment vertical="top"/>
    </xf>
    <xf numFmtId="3" fontId="4" fillId="0" borderId="14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7" fillId="0" borderId="0" xfId="0" applyFont="1" applyBorder="1" applyAlignment="1">
      <alignment horizontal="right"/>
    </xf>
    <xf numFmtId="167" fontId="4" fillId="0" borderId="17" xfId="0" applyNumberFormat="1" applyFont="1" applyBorder="1" applyAlignment="1">
      <alignment/>
    </xf>
    <xf numFmtId="167" fontId="4" fillId="0" borderId="12" xfId="0" applyNumberFormat="1" applyFont="1" applyBorder="1" applyAlignment="1">
      <alignment/>
    </xf>
    <xf numFmtId="164" fontId="4" fillId="0" borderId="20" xfId="42" applyNumberFormat="1" applyFont="1" applyBorder="1" applyAlignment="1">
      <alignment vertical="top"/>
    </xf>
    <xf numFmtId="167" fontId="4" fillId="0" borderId="21" xfId="0" applyNumberFormat="1" applyFont="1" applyBorder="1" applyAlignment="1">
      <alignment/>
    </xf>
    <xf numFmtId="167" fontId="2" fillId="0" borderId="12" xfId="0" applyNumberFormat="1" applyFont="1" applyBorder="1" applyAlignment="1">
      <alignment/>
    </xf>
    <xf numFmtId="0" fontId="4" fillId="0" borderId="15" xfId="0" applyFont="1" applyBorder="1" applyAlignment="1">
      <alignment/>
    </xf>
    <xf numFmtId="167" fontId="2" fillId="0" borderId="21" xfId="42" applyNumberFormat="1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right"/>
    </xf>
    <xf numFmtId="0" fontId="50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50" fillId="0" borderId="13" xfId="0" applyFont="1" applyBorder="1" applyAlignment="1">
      <alignment/>
    </xf>
    <xf numFmtId="164" fontId="2" fillId="0" borderId="13" xfId="42" applyNumberFormat="1" applyFont="1" applyBorder="1" applyAlignment="1">
      <alignment horizontal="right" vertical="top"/>
    </xf>
    <xf numFmtId="0" fontId="50" fillId="0" borderId="17" xfId="0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17" xfId="0" applyFont="1" applyBorder="1" applyAlignment="1">
      <alignment/>
    </xf>
    <xf numFmtId="164" fontId="49" fillId="0" borderId="16" xfId="0" applyNumberFormat="1" applyFont="1" applyBorder="1" applyAlignment="1">
      <alignment/>
    </xf>
    <xf numFmtId="0" fontId="49" fillId="0" borderId="17" xfId="0" applyFont="1" applyBorder="1" applyAlignment="1">
      <alignment vertical="top" wrapText="1"/>
    </xf>
    <xf numFmtId="0" fontId="49" fillId="0" borderId="16" xfId="0" applyFont="1" applyBorder="1" applyAlignment="1">
      <alignment vertical="top"/>
    </xf>
    <xf numFmtId="164" fontId="49" fillId="0" borderId="16" xfId="0" applyNumberFormat="1" applyFont="1" applyBorder="1" applyAlignment="1">
      <alignment vertical="top"/>
    </xf>
    <xf numFmtId="0" fontId="49" fillId="0" borderId="13" xfId="0" applyFont="1" applyBorder="1" applyAlignment="1">
      <alignment/>
    </xf>
    <xf numFmtId="164" fontId="49" fillId="0" borderId="13" xfId="0" applyNumberFormat="1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9" xfId="0" applyFont="1" applyBorder="1" applyAlignment="1">
      <alignment/>
    </xf>
    <xf numFmtId="0" fontId="50" fillId="0" borderId="16" xfId="0" applyFont="1" applyBorder="1" applyAlignment="1">
      <alignment/>
    </xf>
    <xf numFmtId="0" fontId="50" fillId="0" borderId="0" xfId="0" applyFont="1" applyBorder="1" applyAlignment="1">
      <alignment/>
    </xf>
    <xf numFmtId="164" fontId="50" fillId="0" borderId="0" xfId="0" applyNumberFormat="1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18" xfId="0" applyFont="1" applyBorder="1" applyAlignment="1">
      <alignment/>
    </xf>
    <xf numFmtId="164" fontId="49" fillId="0" borderId="15" xfId="0" applyNumberFormat="1" applyFont="1" applyBorder="1" applyAlignment="1">
      <alignment/>
    </xf>
    <xf numFmtId="164" fontId="49" fillId="0" borderId="15" xfId="0" applyNumberFormat="1" applyFont="1" applyBorder="1" applyAlignment="1">
      <alignment vertical="top"/>
    </xf>
    <xf numFmtId="164" fontId="49" fillId="0" borderId="20" xfId="0" applyNumberFormat="1" applyFont="1" applyBorder="1" applyAlignment="1">
      <alignment/>
    </xf>
    <xf numFmtId="164" fontId="49" fillId="0" borderId="18" xfId="42" applyNumberFormat="1" applyFont="1" applyBorder="1" applyAlignment="1">
      <alignment/>
    </xf>
    <xf numFmtId="164" fontId="49" fillId="0" borderId="15" xfId="42" applyNumberFormat="1" applyFont="1" applyBorder="1" applyAlignment="1">
      <alignment/>
    </xf>
    <xf numFmtId="164" fontId="49" fillId="0" borderId="20" xfId="42" applyNumberFormat="1" applyFont="1" applyBorder="1" applyAlignment="1">
      <alignment/>
    </xf>
    <xf numFmtId="3" fontId="10" fillId="0" borderId="0" xfId="0" applyNumberFormat="1" applyFont="1" applyBorder="1" applyAlignment="1">
      <alignment horizontal="right" vertical="center"/>
    </xf>
    <xf numFmtId="164" fontId="49" fillId="0" borderId="19" xfId="42" applyNumberFormat="1" applyFont="1" applyBorder="1" applyAlignment="1">
      <alignment/>
    </xf>
    <xf numFmtId="164" fontId="49" fillId="0" borderId="14" xfId="42" applyNumberFormat="1" applyFont="1" applyBorder="1" applyAlignment="1">
      <alignment/>
    </xf>
    <xf numFmtId="167" fontId="49" fillId="0" borderId="17" xfId="42" applyNumberFormat="1" applyFont="1" applyBorder="1" applyAlignment="1">
      <alignment/>
    </xf>
    <xf numFmtId="167" fontId="50" fillId="0" borderId="10" xfId="42" applyNumberFormat="1" applyFont="1" applyBorder="1" applyAlignment="1">
      <alignment/>
    </xf>
    <xf numFmtId="167" fontId="50" fillId="0" borderId="17" xfId="42" applyNumberFormat="1" applyFont="1" applyBorder="1" applyAlignment="1">
      <alignment/>
    </xf>
    <xf numFmtId="167" fontId="50" fillId="0" borderId="12" xfId="42" applyNumberFormat="1" applyFont="1" applyBorder="1" applyAlignment="1">
      <alignment/>
    </xf>
    <xf numFmtId="3" fontId="15" fillId="0" borderId="0" xfId="56" applyNumberFormat="1" applyFont="1" applyAlignment="1">
      <alignment horizontal="right" vertical="center"/>
      <protection/>
    </xf>
    <xf numFmtId="164" fontId="4" fillId="0" borderId="10" xfId="42" applyNumberFormat="1" applyFont="1" applyBorder="1" applyAlignment="1">
      <alignment vertical="top"/>
    </xf>
    <xf numFmtId="3" fontId="16" fillId="0" borderId="0" xfId="0" applyNumberFormat="1" applyFont="1" applyAlignment="1">
      <alignment horizontal="right" vertical="center"/>
    </xf>
    <xf numFmtId="164" fontId="4" fillId="0" borderId="15" xfId="44" applyNumberFormat="1" applyFont="1" applyBorder="1" applyAlignment="1">
      <alignment/>
    </xf>
    <xf numFmtId="164" fontId="4" fillId="0" borderId="16" xfId="44" applyNumberFormat="1" applyFont="1" applyFill="1" applyBorder="1" applyAlignment="1">
      <alignment/>
    </xf>
    <xf numFmtId="0" fontId="49" fillId="0" borderId="15" xfId="0" applyFont="1" applyBorder="1" applyAlignment="1">
      <alignment/>
    </xf>
    <xf numFmtId="164" fontId="49" fillId="0" borderId="16" xfId="44" applyNumberFormat="1" applyFont="1" applyBorder="1" applyAlignment="1">
      <alignment/>
    </xf>
    <xf numFmtId="164" fontId="49" fillId="0" borderId="15" xfId="44" applyNumberFormat="1" applyFont="1" applyBorder="1" applyAlignment="1">
      <alignment/>
    </xf>
    <xf numFmtId="1" fontId="49" fillId="0" borderId="16" xfId="0" applyNumberFormat="1" applyFont="1" applyBorder="1" applyAlignment="1">
      <alignment/>
    </xf>
    <xf numFmtId="3" fontId="10" fillId="0" borderId="14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164" fontId="4" fillId="0" borderId="16" xfId="42" applyNumberFormat="1" applyFont="1" applyFill="1" applyBorder="1" applyAlignment="1">
      <alignment/>
    </xf>
    <xf numFmtId="164" fontId="12" fillId="0" borderId="16" xfId="42" applyNumberFormat="1" applyFont="1" applyFill="1" applyBorder="1" applyAlignment="1">
      <alignment horizontal="right" vertical="center"/>
    </xf>
    <xf numFmtId="3" fontId="11" fillId="0" borderId="16" xfId="0" applyNumberFormat="1" applyFont="1" applyBorder="1" applyAlignment="1">
      <alignment horizontal="right" vertical="center"/>
    </xf>
    <xf numFmtId="164" fontId="4" fillId="0" borderId="13" xfId="42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9" fillId="0" borderId="0" xfId="0" applyNumberFormat="1" applyFont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5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09600" cy="9525"/>
    <xdr:sp>
      <xdr:nvSpPr>
        <xdr:cNvPr id="1" name="AutoShape 1" descr="http://localhost:8000/tepc/search/images/spacer.gif"/>
        <xdr:cNvSpPr>
          <a:spLocks noChangeAspect="1"/>
        </xdr:cNvSpPr>
      </xdr:nvSpPr>
      <xdr:spPr>
        <a:xfrm>
          <a:off x="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09600" cy="9525"/>
    <xdr:sp>
      <xdr:nvSpPr>
        <xdr:cNvPr id="2" name="AutoShape 3" descr="http://localhost:8000/tepc/search/images/spacer.gif"/>
        <xdr:cNvSpPr>
          <a:spLocks noChangeAspect="1"/>
        </xdr:cNvSpPr>
      </xdr:nvSpPr>
      <xdr:spPr>
        <a:xfrm>
          <a:off x="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09600" cy="9525"/>
    <xdr:sp>
      <xdr:nvSpPr>
        <xdr:cNvPr id="3" name="AutoShape 5" descr="http://localhost:8000/tepc/search/images/spacer.gif"/>
        <xdr:cNvSpPr>
          <a:spLocks noChangeAspect="1"/>
        </xdr:cNvSpPr>
      </xdr:nvSpPr>
      <xdr:spPr>
        <a:xfrm>
          <a:off x="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09600" cy="9525"/>
    <xdr:sp>
      <xdr:nvSpPr>
        <xdr:cNvPr id="4" name="AutoShape 8" descr="http://localhost:8000/tepc/search/images/spacer.gif"/>
        <xdr:cNvSpPr>
          <a:spLocks noChangeAspect="1"/>
        </xdr:cNvSpPr>
      </xdr:nvSpPr>
      <xdr:spPr>
        <a:xfrm>
          <a:off x="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09600" cy="9525"/>
    <xdr:sp>
      <xdr:nvSpPr>
        <xdr:cNvPr id="5" name="AutoShape 10" descr="http://localhost:8000/tepc/search/images/spacer.gif"/>
        <xdr:cNvSpPr>
          <a:spLocks noChangeAspect="1"/>
        </xdr:cNvSpPr>
      </xdr:nvSpPr>
      <xdr:spPr>
        <a:xfrm>
          <a:off x="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6" name="AutoShape 1" descr="http://localhost:8000/tepc/search/images/spacer.gif"/>
        <xdr:cNvSpPr>
          <a:spLocks noChangeAspect="1"/>
        </xdr:cNvSpPr>
      </xdr:nvSpPr>
      <xdr:spPr>
        <a:xfrm>
          <a:off x="264795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7" name="AutoShape 3" descr="http://localhost:8000/tepc/search/images/spacer.gif"/>
        <xdr:cNvSpPr>
          <a:spLocks noChangeAspect="1"/>
        </xdr:cNvSpPr>
      </xdr:nvSpPr>
      <xdr:spPr>
        <a:xfrm>
          <a:off x="264795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8" name="AutoShape 5" descr="http://localhost:8000/tepc/search/images/spacer.gif"/>
        <xdr:cNvSpPr>
          <a:spLocks noChangeAspect="1"/>
        </xdr:cNvSpPr>
      </xdr:nvSpPr>
      <xdr:spPr>
        <a:xfrm>
          <a:off x="264795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9" name="AutoShape 8" descr="http://localhost:8000/tepc/search/images/spacer.gif"/>
        <xdr:cNvSpPr>
          <a:spLocks noChangeAspect="1"/>
        </xdr:cNvSpPr>
      </xdr:nvSpPr>
      <xdr:spPr>
        <a:xfrm>
          <a:off x="264795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10" name="AutoShape 10" descr="http://localhost:8000/tepc/search/images/spacer.gif"/>
        <xdr:cNvSpPr>
          <a:spLocks noChangeAspect="1"/>
        </xdr:cNvSpPr>
      </xdr:nvSpPr>
      <xdr:spPr>
        <a:xfrm>
          <a:off x="264795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09600" cy="9525"/>
    <xdr:sp>
      <xdr:nvSpPr>
        <xdr:cNvPr id="11" name="AutoShape 1" descr="http://localhost:8000/tepc/search/images/spacer.gif"/>
        <xdr:cNvSpPr>
          <a:spLocks noChangeAspect="1"/>
        </xdr:cNvSpPr>
      </xdr:nvSpPr>
      <xdr:spPr>
        <a:xfrm>
          <a:off x="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09600" cy="9525"/>
    <xdr:sp>
      <xdr:nvSpPr>
        <xdr:cNvPr id="12" name="AutoShape 3" descr="http://localhost:8000/tepc/search/images/spacer.gif"/>
        <xdr:cNvSpPr>
          <a:spLocks noChangeAspect="1"/>
        </xdr:cNvSpPr>
      </xdr:nvSpPr>
      <xdr:spPr>
        <a:xfrm>
          <a:off x="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09600" cy="9525"/>
    <xdr:sp>
      <xdr:nvSpPr>
        <xdr:cNvPr id="13" name="AutoShape 5" descr="http://localhost:8000/tepc/search/images/spacer.gif"/>
        <xdr:cNvSpPr>
          <a:spLocks noChangeAspect="1"/>
        </xdr:cNvSpPr>
      </xdr:nvSpPr>
      <xdr:spPr>
        <a:xfrm>
          <a:off x="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09600" cy="9525"/>
    <xdr:sp>
      <xdr:nvSpPr>
        <xdr:cNvPr id="14" name="AutoShape 8" descr="http://localhost:8000/tepc/search/images/spacer.gif"/>
        <xdr:cNvSpPr>
          <a:spLocks noChangeAspect="1"/>
        </xdr:cNvSpPr>
      </xdr:nvSpPr>
      <xdr:spPr>
        <a:xfrm>
          <a:off x="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09600" cy="9525"/>
    <xdr:sp>
      <xdr:nvSpPr>
        <xdr:cNvPr id="15" name="AutoShape 10" descr="http://localhost:8000/tepc/search/images/spacer.gif"/>
        <xdr:cNvSpPr>
          <a:spLocks noChangeAspect="1"/>
        </xdr:cNvSpPr>
      </xdr:nvSpPr>
      <xdr:spPr>
        <a:xfrm>
          <a:off x="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16" name="AutoShape 1" descr="http://localhost:8000/tepc/search/images/spacer.gif"/>
        <xdr:cNvSpPr>
          <a:spLocks noChangeAspect="1"/>
        </xdr:cNvSpPr>
      </xdr:nvSpPr>
      <xdr:spPr>
        <a:xfrm>
          <a:off x="264795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17" name="AutoShape 3" descr="http://localhost:8000/tepc/search/images/spacer.gif"/>
        <xdr:cNvSpPr>
          <a:spLocks noChangeAspect="1"/>
        </xdr:cNvSpPr>
      </xdr:nvSpPr>
      <xdr:spPr>
        <a:xfrm>
          <a:off x="264795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18" name="AutoShape 5" descr="http://localhost:8000/tepc/search/images/spacer.gif"/>
        <xdr:cNvSpPr>
          <a:spLocks noChangeAspect="1"/>
        </xdr:cNvSpPr>
      </xdr:nvSpPr>
      <xdr:spPr>
        <a:xfrm>
          <a:off x="264795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19" name="AutoShape 8" descr="http://localhost:8000/tepc/search/images/spacer.gif"/>
        <xdr:cNvSpPr>
          <a:spLocks noChangeAspect="1"/>
        </xdr:cNvSpPr>
      </xdr:nvSpPr>
      <xdr:spPr>
        <a:xfrm>
          <a:off x="264795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20" name="AutoShape 10" descr="http://localhost:8000/tepc/search/images/spacer.gif"/>
        <xdr:cNvSpPr>
          <a:spLocks noChangeAspect="1"/>
        </xdr:cNvSpPr>
      </xdr:nvSpPr>
      <xdr:spPr>
        <a:xfrm>
          <a:off x="264795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21" name="AutoShape 1" descr="http://localhost:8000/tepc/search/images/spacer.gif"/>
        <xdr:cNvSpPr>
          <a:spLocks noChangeAspect="1"/>
        </xdr:cNvSpPr>
      </xdr:nvSpPr>
      <xdr:spPr>
        <a:xfrm>
          <a:off x="264795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22" name="AutoShape 3" descr="http://localhost:8000/tepc/search/images/spacer.gif"/>
        <xdr:cNvSpPr>
          <a:spLocks noChangeAspect="1"/>
        </xdr:cNvSpPr>
      </xdr:nvSpPr>
      <xdr:spPr>
        <a:xfrm>
          <a:off x="264795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23" name="AutoShape 5" descr="http://localhost:8000/tepc/search/images/spacer.gif"/>
        <xdr:cNvSpPr>
          <a:spLocks noChangeAspect="1"/>
        </xdr:cNvSpPr>
      </xdr:nvSpPr>
      <xdr:spPr>
        <a:xfrm>
          <a:off x="264795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24" name="AutoShape 8" descr="http://localhost:8000/tepc/search/images/spacer.gif"/>
        <xdr:cNvSpPr>
          <a:spLocks noChangeAspect="1"/>
        </xdr:cNvSpPr>
      </xdr:nvSpPr>
      <xdr:spPr>
        <a:xfrm>
          <a:off x="264795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25" name="AutoShape 10" descr="http://localhost:8000/tepc/search/images/spacer.gif"/>
        <xdr:cNvSpPr>
          <a:spLocks noChangeAspect="1"/>
        </xdr:cNvSpPr>
      </xdr:nvSpPr>
      <xdr:spPr>
        <a:xfrm>
          <a:off x="264795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26" name="AutoShape 1" descr="http://localhost:8000/tepc/search/images/spacer.gif"/>
        <xdr:cNvSpPr>
          <a:spLocks noChangeAspect="1"/>
        </xdr:cNvSpPr>
      </xdr:nvSpPr>
      <xdr:spPr>
        <a:xfrm>
          <a:off x="264795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27" name="AutoShape 3" descr="http://localhost:8000/tepc/search/images/spacer.gif"/>
        <xdr:cNvSpPr>
          <a:spLocks noChangeAspect="1"/>
        </xdr:cNvSpPr>
      </xdr:nvSpPr>
      <xdr:spPr>
        <a:xfrm>
          <a:off x="264795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28" name="AutoShape 5" descr="http://localhost:8000/tepc/search/images/spacer.gif"/>
        <xdr:cNvSpPr>
          <a:spLocks noChangeAspect="1"/>
        </xdr:cNvSpPr>
      </xdr:nvSpPr>
      <xdr:spPr>
        <a:xfrm>
          <a:off x="264795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29" name="AutoShape 8" descr="http://localhost:8000/tepc/search/images/spacer.gif"/>
        <xdr:cNvSpPr>
          <a:spLocks noChangeAspect="1"/>
        </xdr:cNvSpPr>
      </xdr:nvSpPr>
      <xdr:spPr>
        <a:xfrm>
          <a:off x="264795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30" name="AutoShape 10" descr="http://localhost:8000/tepc/search/images/spacer.gif"/>
        <xdr:cNvSpPr>
          <a:spLocks noChangeAspect="1"/>
        </xdr:cNvSpPr>
      </xdr:nvSpPr>
      <xdr:spPr>
        <a:xfrm>
          <a:off x="264795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31" name="AutoShape 1" descr="http://localhost:8000/tepc/search/images/spacer.gif"/>
        <xdr:cNvSpPr>
          <a:spLocks noChangeAspect="1"/>
        </xdr:cNvSpPr>
      </xdr:nvSpPr>
      <xdr:spPr>
        <a:xfrm>
          <a:off x="264795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32" name="AutoShape 3" descr="http://localhost:8000/tepc/search/images/spacer.gif"/>
        <xdr:cNvSpPr>
          <a:spLocks noChangeAspect="1"/>
        </xdr:cNvSpPr>
      </xdr:nvSpPr>
      <xdr:spPr>
        <a:xfrm>
          <a:off x="264795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33" name="AutoShape 5" descr="http://localhost:8000/tepc/search/images/spacer.gif"/>
        <xdr:cNvSpPr>
          <a:spLocks noChangeAspect="1"/>
        </xdr:cNvSpPr>
      </xdr:nvSpPr>
      <xdr:spPr>
        <a:xfrm>
          <a:off x="264795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34" name="AutoShape 8" descr="http://localhost:8000/tepc/search/images/spacer.gif"/>
        <xdr:cNvSpPr>
          <a:spLocks noChangeAspect="1"/>
        </xdr:cNvSpPr>
      </xdr:nvSpPr>
      <xdr:spPr>
        <a:xfrm>
          <a:off x="264795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35" name="AutoShape 10" descr="http://localhost:8000/tepc/search/images/spacer.gif"/>
        <xdr:cNvSpPr>
          <a:spLocks noChangeAspect="1"/>
        </xdr:cNvSpPr>
      </xdr:nvSpPr>
      <xdr:spPr>
        <a:xfrm>
          <a:off x="264795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09600" cy="9525"/>
    <xdr:sp>
      <xdr:nvSpPr>
        <xdr:cNvPr id="36" name="AutoShape 1" descr="http://localhost:8000/tepc/search/images/spacer.gif"/>
        <xdr:cNvSpPr>
          <a:spLocks noChangeAspect="1"/>
        </xdr:cNvSpPr>
      </xdr:nvSpPr>
      <xdr:spPr>
        <a:xfrm>
          <a:off x="2295525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09600" cy="9525"/>
    <xdr:sp>
      <xdr:nvSpPr>
        <xdr:cNvPr id="37" name="AutoShape 3" descr="http://localhost:8000/tepc/search/images/spacer.gif"/>
        <xdr:cNvSpPr>
          <a:spLocks noChangeAspect="1"/>
        </xdr:cNvSpPr>
      </xdr:nvSpPr>
      <xdr:spPr>
        <a:xfrm>
          <a:off x="2295525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09600" cy="9525"/>
    <xdr:sp>
      <xdr:nvSpPr>
        <xdr:cNvPr id="38" name="AutoShape 5" descr="http://localhost:8000/tepc/search/images/spacer.gif"/>
        <xdr:cNvSpPr>
          <a:spLocks noChangeAspect="1"/>
        </xdr:cNvSpPr>
      </xdr:nvSpPr>
      <xdr:spPr>
        <a:xfrm>
          <a:off x="2295525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09600" cy="9525"/>
    <xdr:sp>
      <xdr:nvSpPr>
        <xdr:cNvPr id="39" name="AutoShape 8" descr="http://localhost:8000/tepc/search/images/spacer.gif"/>
        <xdr:cNvSpPr>
          <a:spLocks noChangeAspect="1"/>
        </xdr:cNvSpPr>
      </xdr:nvSpPr>
      <xdr:spPr>
        <a:xfrm>
          <a:off x="2295525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09600" cy="9525"/>
    <xdr:sp>
      <xdr:nvSpPr>
        <xdr:cNvPr id="40" name="AutoShape 10" descr="http://localhost:8000/tepc/search/images/spacer.gif"/>
        <xdr:cNvSpPr>
          <a:spLocks noChangeAspect="1"/>
        </xdr:cNvSpPr>
      </xdr:nvSpPr>
      <xdr:spPr>
        <a:xfrm>
          <a:off x="2295525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41" name="AutoShape 1" descr="http://localhost:8000/tepc/search/images/spacer.gif"/>
        <xdr:cNvSpPr>
          <a:spLocks noChangeAspect="1"/>
        </xdr:cNvSpPr>
      </xdr:nvSpPr>
      <xdr:spPr>
        <a:xfrm>
          <a:off x="264795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42" name="AutoShape 3" descr="http://localhost:8000/tepc/search/images/spacer.gif"/>
        <xdr:cNvSpPr>
          <a:spLocks noChangeAspect="1"/>
        </xdr:cNvSpPr>
      </xdr:nvSpPr>
      <xdr:spPr>
        <a:xfrm>
          <a:off x="264795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43" name="AutoShape 5" descr="http://localhost:8000/tepc/search/images/spacer.gif"/>
        <xdr:cNvSpPr>
          <a:spLocks noChangeAspect="1"/>
        </xdr:cNvSpPr>
      </xdr:nvSpPr>
      <xdr:spPr>
        <a:xfrm>
          <a:off x="264795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44" name="AutoShape 8" descr="http://localhost:8000/tepc/search/images/spacer.gif"/>
        <xdr:cNvSpPr>
          <a:spLocks noChangeAspect="1"/>
        </xdr:cNvSpPr>
      </xdr:nvSpPr>
      <xdr:spPr>
        <a:xfrm>
          <a:off x="264795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45" name="AutoShape 10" descr="http://localhost:8000/tepc/search/images/spacer.gif"/>
        <xdr:cNvSpPr>
          <a:spLocks noChangeAspect="1"/>
        </xdr:cNvSpPr>
      </xdr:nvSpPr>
      <xdr:spPr>
        <a:xfrm>
          <a:off x="264795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46" name="AutoShape 1" descr="http://localhost:8000/tepc/search/images/spacer.gif"/>
        <xdr:cNvSpPr>
          <a:spLocks noChangeAspect="1"/>
        </xdr:cNvSpPr>
      </xdr:nvSpPr>
      <xdr:spPr>
        <a:xfrm>
          <a:off x="264795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47" name="AutoShape 3" descr="http://localhost:8000/tepc/search/images/spacer.gif"/>
        <xdr:cNvSpPr>
          <a:spLocks noChangeAspect="1"/>
        </xdr:cNvSpPr>
      </xdr:nvSpPr>
      <xdr:spPr>
        <a:xfrm>
          <a:off x="264795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48" name="AutoShape 5" descr="http://localhost:8000/tepc/search/images/spacer.gif"/>
        <xdr:cNvSpPr>
          <a:spLocks noChangeAspect="1"/>
        </xdr:cNvSpPr>
      </xdr:nvSpPr>
      <xdr:spPr>
        <a:xfrm>
          <a:off x="264795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49" name="AutoShape 8" descr="http://localhost:8000/tepc/search/images/spacer.gif"/>
        <xdr:cNvSpPr>
          <a:spLocks noChangeAspect="1"/>
        </xdr:cNvSpPr>
      </xdr:nvSpPr>
      <xdr:spPr>
        <a:xfrm>
          <a:off x="264795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50" name="AutoShape 10" descr="http://localhost:8000/tepc/search/images/spacer.gif"/>
        <xdr:cNvSpPr>
          <a:spLocks noChangeAspect="1"/>
        </xdr:cNvSpPr>
      </xdr:nvSpPr>
      <xdr:spPr>
        <a:xfrm>
          <a:off x="264795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09600" cy="9525"/>
    <xdr:sp>
      <xdr:nvSpPr>
        <xdr:cNvPr id="51" name="AutoShape 1" descr="http://localhost:8000/tepc/search/images/spacer.gif"/>
        <xdr:cNvSpPr>
          <a:spLocks noChangeAspect="1"/>
        </xdr:cNvSpPr>
      </xdr:nvSpPr>
      <xdr:spPr>
        <a:xfrm>
          <a:off x="2295525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09600" cy="9525"/>
    <xdr:sp>
      <xdr:nvSpPr>
        <xdr:cNvPr id="52" name="AutoShape 3" descr="http://localhost:8000/tepc/search/images/spacer.gif"/>
        <xdr:cNvSpPr>
          <a:spLocks noChangeAspect="1"/>
        </xdr:cNvSpPr>
      </xdr:nvSpPr>
      <xdr:spPr>
        <a:xfrm>
          <a:off x="2295525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09600" cy="9525"/>
    <xdr:sp>
      <xdr:nvSpPr>
        <xdr:cNvPr id="53" name="AutoShape 5" descr="http://localhost:8000/tepc/search/images/spacer.gif"/>
        <xdr:cNvSpPr>
          <a:spLocks noChangeAspect="1"/>
        </xdr:cNvSpPr>
      </xdr:nvSpPr>
      <xdr:spPr>
        <a:xfrm>
          <a:off x="2295525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09600" cy="9525"/>
    <xdr:sp>
      <xdr:nvSpPr>
        <xdr:cNvPr id="54" name="AutoShape 8" descr="http://localhost:8000/tepc/search/images/spacer.gif"/>
        <xdr:cNvSpPr>
          <a:spLocks noChangeAspect="1"/>
        </xdr:cNvSpPr>
      </xdr:nvSpPr>
      <xdr:spPr>
        <a:xfrm>
          <a:off x="2295525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09600" cy="9525"/>
    <xdr:sp>
      <xdr:nvSpPr>
        <xdr:cNvPr id="55" name="AutoShape 10" descr="http://localhost:8000/tepc/search/images/spacer.gif"/>
        <xdr:cNvSpPr>
          <a:spLocks noChangeAspect="1"/>
        </xdr:cNvSpPr>
      </xdr:nvSpPr>
      <xdr:spPr>
        <a:xfrm>
          <a:off x="2295525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09600" cy="9525"/>
    <xdr:sp>
      <xdr:nvSpPr>
        <xdr:cNvPr id="56" name="AutoShape 1" descr="http://localhost:8000/tepc/search/images/spacer.gif"/>
        <xdr:cNvSpPr>
          <a:spLocks noChangeAspect="1"/>
        </xdr:cNvSpPr>
      </xdr:nvSpPr>
      <xdr:spPr>
        <a:xfrm>
          <a:off x="2295525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09600" cy="9525"/>
    <xdr:sp>
      <xdr:nvSpPr>
        <xdr:cNvPr id="57" name="AutoShape 3" descr="http://localhost:8000/tepc/search/images/spacer.gif"/>
        <xdr:cNvSpPr>
          <a:spLocks noChangeAspect="1"/>
        </xdr:cNvSpPr>
      </xdr:nvSpPr>
      <xdr:spPr>
        <a:xfrm>
          <a:off x="2295525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09600" cy="9525"/>
    <xdr:sp>
      <xdr:nvSpPr>
        <xdr:cNvPr id="58" name="AutoShape 5" descr="http://localhost:8000/tepc/search/images/spacer.gif"/>
        <xdr:cNvSpPr>
          <a:spLocks noChangeAspect="1"/>
        </xdr:cNvSpPr>
      </xdr:nvSpPr>
      <xdr:spPr>
        <a:xfrm>
          <a:off x="2295525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09600" cy="9525"/>
    <xdr:sp>
      <xdr:nvSpPr>
        <xdr:cNvPr id="59" name="AutoShape 8" descr="http://localhost:8000/tepc/search/images/spacer.gif"/>
        <xdr:cNvSpPr>
          <a:spLocks noChangeAspect="1"/>
        </xdr:cNvSpPr>
      </xdr:nvSpPr>
      <xdr:spPr>
        <a:xfrm>
          <a:off x="2295525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09600" cy="9525"/>
    <xdr:sp>
      <xdr:nvSpPr>
        <xdr:cNvPr id="60" name="AutoShape 10" descr="http://localhost:8000/tepc/search/images/spacer.gif"/>
        <xdr:cNvSpPr>
          <a:spLocks noChangeAspect="1"/>
        </xdr:cNvSpPr>
      </xdr:nvSpPr>
      <xdr:spPr>
        <a:xfrm>
          <a:off x="2295525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09600" cy="9525"/>
    <xdr:sp>
      <xdr:nvSpPr>
        <xdr:cNvPr id="61" name="AutoShape 1" descr="http://localhost:8000/tepc/search/images/spacer.gif"/>
        <xdr:cNvSpPr>
          <a:spLocks noChangeAspect="1"/>
        </xdr:cNvSpPr>
      </xdr:nvSpPr>
      <xdr:spPr>
        <a:xfrm>
          <a:off x="2295525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09600" cy="9525"/>
    <xdr:sp>
      <xdr:nvSpPr>
        <xdr:cNvPr id="62" name="AutoShape 3" descr="http://localhost:8000/tepc/search/images/spacer.gif"/>
        <xdr:cNvSpPr>
          <a:spLocks noChangeAspect="1"/>
        </xdr:cNvSpPr>
      </xdr:nvSpPr>
      <xdr:spPr>
        <a:xfrm>
          <a:off x="2295525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09600" cy="9525"/>
    <xdr:sp>
      <xdr:nvSpPr>
        <xdr:cNvPr id="63" name="AutoShape 5" descr="http://localhost:8000/tepc/search/images/spacer.gif"/>
        <xdr:cNvSpPr>
          <a:spLocks noChangeAspect="1"/>
        </xdr:cNvSpPr>
      </xdr:nvSpPr>
      <xdr:spPr>
        <a:xfrm>
          <a:off x="2295525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09600" cy="9525"/>
    <xdr:sp>
      <xdr:nvSpPr>
        <xdr:cNvPr id="64" name="AutoShape 8" descr="http://localhost:8000/tepc/search/images/spacer.gif"/>
        <xdr:cNvSpPr>
          <a:spLocks noChangeAspect="1"/>
        </xdr:cNvSpPr>
      </xdr:nvSpPr>
      <xdr:spPr>
        <a:xfrm>
          <a:off x="2295525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09600" cy="9525"/>
    <xdr:sp>
      <xdr:nvSpPr>
        <xdr:cNvPr id="65" name="AutoShape 10" descr="http://localhost:8000/tepc/search/images/spacer.gif"/>
        <xdr:cNvSpPr>
          <a:spLocks noChangeAspect="1"/>
        </xdr:cNvSpPr>
      </xdr:nvSpPr>
      <xdr:spPr>
        <a:xfrm>
          <a:off x="2295525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09600" cy="9525"/>
    <xdr:sp>
      <xdr:nvSpPr>
        <xdr:cNvPr id="66" name="AutoShape 1" descr="http://localhost:8000/tepc/search/images/spacer.gif"/>
        <xdr:cNvSpPr>
          <a:spLocks noChangeAspect="1"/>
        </xdr:cNvSpPr>
      </xdr:nvSpPr>
      <xdr:spPr>
        <a:xfrm>
          <a:off x="0" y="105727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09600" cy="9525"/>
    <xdr:sp>
      <xdr:nvSpPr>
        <xdr:cNvPr id="67" name="AutoShape 3" descr="http://localhost:8000/tepc/search/images/spacer.gif"/>
        <xdr:cNvSpPr>
          <a:spLocks noChangeAspect="1"/>
        </xdr:cNvSpPr>
      </xdr:nvSpPr>
      <xdr:spPr>
        <a:xfrm>
          <a:off x="0" y="105727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09600" cy="9525"/>
    <xdr:sp>
      <xdr:nvSpPr>
        <xdr:cNvPr id="68" name="AutoShape 5" descr="http://localhost:8000/tepc/search/images/spacer.gif"/>
        <xdr:cNvSpPr>
          <a:spLocks noChangeAspect="1"/>
        </xdr:cNvSpPr>
      </xdr:nvSpPr>
      <xdr:spPr>
        <a:xfrm>
          <a:off x="0" y="105727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09600" cy="9525"/>
    <xdr:sp>
      <xdr:nvSpPr>
        <xdr:cNvPr id="69" name="AutoShape 8" descr="http://localhost:8000/tepc/search/images/spacer.gif"/>
        <xdr:cNvSpPr>
          <a:spLocks noChangeAspect="1"/>
        </xdr:cNvSpPr>
      </xdr:nvSpPr>
      <xdr:spPr>
        <a:xfrm>
          <a:off x="0" y="105727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09600" cy="9525"/>
    <xdr:sp>
      <xdr:nvSpPr>
        <xdr:cNvPr id="70" name="AutoShape 10" descr="http://localhost:8000/tepc/search/images/spacer.gif"/>
        <xdr:cNvSpPr>
          <a:spLocks noChangeAspect="1"/>
        </xdr:cNvSpPr>
      </xdr:nvSpPr>
      <xdr:spPr>
        <a:xfrm>
          <a:off x="0" y="105727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609600" cy="9525"/>
    <xdr:sp>
      <xdr:nvSpPr>
        <xdr:cNvPr id="71" name="AutoShape 1" descr="http://localhost:8000/tepc/search/images/spacer.gif"/>
        <xdr:cNvSpPr>
          <a:spLocks noChangeAspect="1"/>
        </xdr:cNvSpPr>
      </xdr:nvSpPr>
      <xdr:spPr>
        <a:xfrm>
          <a:off x="2647950" y="105727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609600" cy="9525"/>
    <xdr:sp>
      <xdr:nvSpPr>
        <xdr:cNvPr id="72" name="AutoShape 3" descr="http://localhost:8000/tepc/search/images/spacer.gif"/>
        <xdr:cNvSpPr>
          <a:spLocks noChangeAspect="1"/>
        </xdr:cNvSpPr>
      </xdr:nvSpPr>
      <xdr:spPr>
        <a:xfrm>
          <a:off x="2647950" y="105727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609600" cy="9525"/>
    <xdr:sp>
      <xdr:nvSpPr>
        <xdr:cNvPr id="73" name="AutoShape 5" descr="http://localhost:8000/tepc/search/images/spacer.gif"/>
        <xdr:cNvSpPr>
          <a:spLocks noChangeAspect="1"/>
        </xdr:cNvSpPr>
      </xdr:nvSpPr>
      <xdr:spPr>
        <a:xfrm>
          <a:off x="2647950" y="105727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609600" cy="9525"/>
    <xdr:sp>
      <xdr:nvSpPr>
        <xdr:cNvPr id="74" name="AutoShape 8" descr="http://localhost:8000/tepc/search/images/spacer.gif"/>
        <xdr:cNvSpPr>
          <a:spLocks noChangeAspect="1"/>
        </xdr:cNvSpPr>
      </xdr:nvSpPr>
      <xdr:spPr>
        <a:xfrm>
          <a:off x="2647950" y="105727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609600" cy="9525"/>
    <xdr:sp>
      <xdr:nvSpPr>
        <xdr:cNvPr id="75" name="AutoShape 10" descr="http://localhost:8000/tepc/search/images/spacer.gif"/>
        <xdr:cNvSpPr>
          <a:spLocks noChangeAspect="1"/>
        </xdr:cNvSpPr>
      </xdr:nvSpPr>
      <xdr:spPr>
        <a:xfrm>
          <a:off x="2647950" y="105727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09600" cy="9525"/>
    <xdr:sp>
      <xdr:nvSpPr>
        <xdr:cNvPr id="76" name="AutoShape 1" descr="http://localhost:8000/tepc/search/images/spacer.gif"/>
        <xdr:cNvSpPr>
          <a:spLocks noChangeAspect="1"/>
        </xdr:cNvSpPr>
      </xdr:nvSpPr>
      <xdr:spPr>
        <a:xfrm>
          <a:off x="4343400" y="105727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09600" cy="9525"/>
    <xdr:sp>
      <xdr:nvSpPr>
        <xdr:cNvPr id="77" name="AutoShape 3" descr="http://localhost:8000/tepc/search/images/spacer.gif"/>
        <xdr:cNvSpPr>
          <a:spLocks noChangeAspect="1"/>
        </xdr:cNvSpPr>
      </xdr:nvSpPr>
      <xdr:spPr>
        <a:xfrm>
          <a:off x="4343400" y="105727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09600" cy="9525"/>
    <xdr:sp>
      <xdr:nvSpPr>
        <xdr:cNvPr id="78" name="AutoShape 5" descr="http://localhost:8000/tepc/search/images/spacer.gif"/>
        <xdr:cNvSpPr>
          <a:spLocks noChangeAspect="1"/>
        </xdr:cNvSpPr>
      </xdr:nvSpPr>
      <xdr:spPr>
        <a:xfrm>
          <a:off x="4343400" y="105727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09600" cy="9525"/>
    <xdr:sp>
      <xdr:nvSpPr>
        <xdr:cNvPr id="79" name="AutoShape 8" descr="http://localhost:8000/tepc/search/images/spacer.gif"/>
        <xdr:cNvSpPr>
          <a:spLocks noChangeAspect="1"/>
        </xdr:cNvSpPr>
      </xdr:nvSpPr>
      <xdr:spPr>
        <a:xfrm>
          <a:off x="4343400" y="105727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09600" cy="9525"/>
    <xdr:sp>
      <xdr:nvSpPr>
        <xdr:cNvPr id="80" name="AutoShape 10" descr="http://localhost:8000/tepc/search/images/spacer.gif"/>
        <xdr:cNvSpPr>
          <a:spLocks noChangeAspect="1"/>
        </xdr:cNvSpPr>
      </xdr:nvSpPr>
      <xdr:spPr>
        <a:xfrm>
          <a:off x="4343400" y="105727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09600" cy="9525"/>
    <xdr:sp>
      <xdr:nvSpPr>
        <xdr:cNvPr id="81" name="AutoShape 1" descr="http://localhost:8000/tepc/search/images/spacer.gif"/>
        <xdr:cNvSpPr>
          <a:spLocks noChangeAspect="1"/>
        </xdr:cNvSpPr>
      </xdr:nvSpPr>
      <xdr:spPr>
        <a:xfrm>
          <a:off x="4343400" y="105727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09600" cy="9525"/>
    <xdr:sp>
      <xdr:nvSpPr>
        <xdr:cNvPr id="82" name="AutoShape 3" descr="http://localhost:8000/tepc/search/images/spacer.gif"/>
        <xdr:cNvSpPr>
          <a:spLocks noChangeAspect="1"/>
        </xdr:cNvSpPr>
      </xdr:nvSpPr>
      <xdr:spPr>
        <a:xfrm>
          <a:off x="4343400" y="105727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09600" cy="9525"/>
    <xdr:sp>
      <xdr:nvSpPr>
        <xdr:cNvPr id="83" name="AutoShape 5" descr="http://localhost:8000/tepc/search/images/spacer.gif"/>
        <xdr:cNvSpPr>
          <a:spLocks noChangeAspect="1"/>
        </xdr:cNvSpPr>
      </xdr:nvSpPr>
      <xdr:spPr>
        <a:xfrm>
          <a:off x="4343400" y="105727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09600" cy="9525"/>
    <xdr:sp>
      <xdr:nvSpPr>
        <xdr:cNvPr id="84" name="AutoShape 8" descr="http://localhost:8000/tepc/search/images/spacer.gif"/>
        <xdr:cNvSpPr>
          <a:spLocks noChangeAspect="1"/>
        </xdr:cNvSpPr>
      </xdr:nvSpPr>
      <xdr:spPr>
        <a:xfrm>
          <a:off x="4343400" y="105727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09600" cy="9525"/>
    <xdr:sp>
      <xdr:nvSpPr>
        <xdr:cNvPr id="85" name="AutoShape 10" descr="http://localhost:8000/tepc/search/images/spacer.gif"/>
        <xdr:cNvSpPr>
          <a:spLocks noChangeAspect="1"/>
        </xdr:cNvSpPr>
      </xdr:nvSpPr>
      <xdr:spPr>
        <a:xfrm>
          <a:off x="4343400" y="105727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609600" cy="9525"/>
    <xdr:sp>
      <xdr:nvSpPr>
        <xdr:cNvPr id="86" name="AutoShape 1" descr="http://localhost:8000/tepc/search/images/spacer.gif"/>
        <xdr:cNvSpPr>
          <a:spLocks noChangeAspect="1"/>
        </xdr:cNvSpPr>
      </xdr:nvSpPr>
      <xdr:spPr>
        <a:xfrm>
          <a:off x="2647950" y="105727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609600" cy="9525"/>
    <xdr:sp>
      <xdr:nvSpPr>
        <xdr:cNvPr id="87" name="AutoShape 3" descr="http://localhost:8000/tepc/search/images/spacer.gif"/>
        <xdr:cNvSpPr>
          <a:spLocks noChangeAspect="1"/>
        </xdr:cNvSpPr>
      </xdr:nvSpPr>
      <xdr:spPr>
        <a:xfrm>
          <a:off x="2647950" y="105727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609600" cy="9525"/>
    <xdr:sp>
      <xdr:nvSpPr>
        <xdr:cNvPr id="88" name="AutoShape 5" descr="http://localhost:8000/tepc/search/images/spacer.gif"/>
        <xdr:cNvSpPr>
          <a:spLocks noChangeAspect="1"/>
        </xdr:cNvSpPr>
      </xdr:nvSpPr>
      <xdr:spPr>
        <a:xfrm>
          <a:off x="2647950" y="105727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609600" cy="9525"/>
    <xdr:sp>
      <xdr:nvSpPr>
        <xdr:cNvPr id="89" name="AutoShape 8" descr="http://localhost:8000/tepc/search/images/spacer.gif"/>
        <xdr:cNvSpPr>
          <a:spLocks noChangeAspect="1"/>
        </xdr:cNvSpPr>
      </xdr:nvSpPr>
      <xdr:spPr>
        <a:xfrm>
          <a:off x="2647950" y="105727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609600" cy="9525"/>
    <xdr:sp>
      <xdr:nvSpPr>
        <xdr:cNvPr id="90" name="AutoShape 10" descr="http://localhost:8000/tepc/search/images/spacer.gif"/>
        <xdr:cNvSpPr>
          <a:spLocks noChangeAspect="1"/>
        </xdr:cNvSpPr>
      </xdr:nvSpPr>
      <xdr:spPr>
        <a:xfrm>
          <a:off x="2647950" y="105727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609600" cy="9525"/>
    <xdr:sp>
      <xdr:nvSpPr>
        <xdr:cNvPr id="91" name="AutoShape 1" descr="http://localhost:8000/tepc/search/images/spacer.gif"/>
        <xdr:cNvSpPr>
          <a:spLocks noChangeAspect="1"/>
        </xdr:cNvSpPr>
      </xdr:nvSpPr>
      <xdr:spPr>
        <a:xfrm>
          <a:off x="2647950" y="105727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609600" cy="9525"/>
    <xdr:sp>
      <xdr:nvSpPr>
        <xdr:cNvPr id="92" name="AutoShape 3" descr="http://localhost:8000/tepc/search/images/spacer.gif"/>
        <xdr:cNvSpPr>
          <a:spLocks noChangeAspect="1"/>
        </xdr:cNvSpPr>
      </xdr:nvSpPr>
      <xdr:spPr>
        <a:xfrm>
          <a:off x="2647950" y="105727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609600" cy="9525"/>
    <xdr:sp>
      <xdr:nvSpPr>
        <xdr:cNvPr id="93" name="AutoShape 5" descr="http://localhost:8000/tepc/search/images/spacer.gif"/>
        <xdr:cNvSpPr>
          <a:spLocks noChangeAspect="1"/>
        </xdr:cNvSpPr>
      </xdr:nvSpPr>
      <xdr:spPr>
        <a:xfrm>
          <a:off x="2647950" y="105727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609600" cy="9525"/>
    <xdr:sp>
      <xdr:nvSpPr>
        <xdr:cNvPr id="94" name="AutoShape 8" descr="http://localhost:8000/tepc/search/images/spacer.gif"/>
        <xdr:cNvSpPr>
          <a:spLocks noChangeAspect="1"/>
        </xdr:cNvSpPr>
      </xdr:nvSpPr>
      <xdr:spPr>
        <a:xfrm>
          <a:off x="2647950" y="105727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609600" cy="9525"/>
    <xdr:sp>
      <xdr:nvSpPr>
        <xdr:cNvPr id="95" name="AutoShape 10" descr="http://localhost:8000/tepc/search/images/spacer.gif"/>
        <xdr:cNvSpPr>
          <a:spLocks noChangeAspect="1"/>
        </xdr:cNvSpPr>
      </xdr:nvSpPr>
      <xdr:spPr>
        <a:xfrm>
          <a:off x="2647950" y="105727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" width="28.8515625" style="1" customWidth="1"/>
    <col min="2" max="2" width="15.421875" style="1" customWidth="1"/>
    <col min="3" max="3" width="17.00390625" style="1" customWidth="1"/>
    <col min="4" max="4" width="12.140625" style="1" bestFit="1" customWidth="1"/>
    <col min="5" max="5" width="14.28125" style="1" customWidth="1"/>
    <col min="6" max="6" width="11.28125" style="1" customWidth="1"/>
    <col min="7" max="7" width="11.00390625" style="1" customWidth="1"/>
    <col min="8" max="16384" width="9.140625" style="1" customWidth="1"/>
  </cols>
  <sheetData>
    <row r="1" spans="1:7" ht="18.75">
      <c r="A1" s="220" t="s">
        <v>0</v>
      </c>
      <c r="B1" s="220"/>
      <c r="C1" s="220"/>
      <c r="D1" s="220"/>
      <c r="E1" s="220"/>
      <c r="F1" s="220"/>
      <c r="G1" s="220"/>
    </row>
    <row r="2" spans="1:7" ht="15.75">
      <c r="A2" s="2"/>
      <c r="B2" s="2"/>
      <c r="C2" s="3"/>
      <c r="D2" s="2"/>
      <c r="E2" s="2"/>
      <c r="F2" s="4" t="s">
        <v>1</v>
      </c>
      <c r="G2" s="2"/>
    </row>
    <row r="3" spans="1:7" ht="15.75">
      <c r="A3" s="5"/>
      <c r="B3" s="6" t="s">
        <v>2</v>
      </c>
      <c r="C3" s="7" t="s">
        <v>3</v>
      </c>
      <c r="D3" s="8" t="s">
        <v>4</v>
      </c>
      <c r="E3" s="8" t="s">
        <v>5</v>
      </c>
      <c r="F3" s="221" t="s">
        <v>6</v>
      </c>
      <c r="G3" s="222"/>
    </row>
    <row r="4" spans="1:11" ht="15.75">
      <c r="A4" s="9"/>
      <c r="B4" s="10"/>
      <c r="C4" s="10"/>
      <c r="D4" s="10"/>
      <c r="E4" s="10"/>
      <c r="F4" s="11"/>
      <c r="G4" s="10"/>
      <c r="I4" s="12"/>
      <c r="J4" s="12"/>
      <c r="K4" s="12"/>
    </row>
    <row r="5" spans="1:11" ht="15.75">
      <c r="A5" s="13" t="s">
        <v>9</v>
      </c>
      <c r="B5" s="23">
        <v>86.64</v>
      </c>
      <c r="C5" s="24">
        <v>784.58</v>
      </c>
      <c r="D5" s="25">
        <f>B5+C5</f>
        <v>871.22</v>
      </c>
      <c r="E5" s="25">
        <f>C5-B5</f>
        <v>697.94</v>
      </c>
      <c r="F5" s="17" t="s">
        <v>7</v>
      </c>
      <c r="G5" s="18">
        <f>C5/B5</f>
        <v>9.055632502308404</v>
      </c>
      <c r="I5" s="12"/>
      <c r="J5" s="12"/>
      <c r="K5" s="12"/>
    </row>
    <row r="6" spans="1:11" ht="15.75">
      <c r="A6" s="19" t="s">
        <v>8</v>
      </c>
      <c r="B6" s="20">
        <f>B5*100/D5</f>
        <v>9.944675282936572</v>
      </c>
      <c r="C6" s="21">
        <f>C5/D5*100</f>
        <v>90.05532471706343</v>
      </c>
      <c r="D6" s="22"/>
      <c r="E6" s="22"/>
      <c r="F6" s="26"/>
      <c r="G6" s="18"/>
      <c r="I6" s="12"/>
      <c r="J6" s="12"/>
      <c r="K6" s="12"/>
    </row>
    <row r="7" spans="1:11" ht="15.75">
      <c r="A7" s="27"/>
      <c r="B7" s="28"/>
      <c r="C7" s="29"/>
      <c r="D7" s="22"/>
      <c r="E7" s="22"/>
      <c r="F7" s="26"/>
      <c r="G7" s="18"/>
      <c r="I7" s="12"/>
      <c r="J7" s="12"/>
      <c r="K7" s="12"/>
    </row>
    <row r="8" spans="1:7" ht="15.75">
      <c r="A8" s="30" t="s">
        <v>124</v>
      </c>
      <c r="B8" s="14">
        <v>71.14</v>
      </c>
      <c r="C8" s="15">
        <v>781.15</v>
      </c>
      <c r="D8" s="16">
        <f>B8+C8</f>
        <v>852.29</v>
      </c>
      <c r="E8" s="16">
        <f>C8-B8</f>
        <v>710.01</v>
      </c>
      <c r="F8" s="31" t="s">
        <v>7</v>
      </c>
      <c r="G8" s="32">
        <f>C8/B8</f>
        <v>10.98046106269328</v>
      </c>
    </row>
    <row r="9" spans="1:7" ht="15.75">
      <c r="A9" s="33" t="s">
        <v>8</v>
      </c>
      <c r="B9" s="20">
        <f>B8*100/D8</f>
        <v>8.34692416900351</v>
      </c>
      <c r="C9" s="21">
        <f>C8/D8*100</f>
        <v>91.65307583099649</v>
      </c>
      <c r="D9" s="34"/>
      <c r="E9" s="34"/>
      <c r="F9" s="26"/>
      <c r="G9" s="34"/>
    </row>
    <row r="10" spans="1:7" ht="15.75">
      <c r="A10" s="35"/>
      <c r="B10" s="9"/>
      <c r="C10" s="10"/>
      <c r="D10" s="10"/>
      <c r="E10" s="10"/>
      <c r="F10" s="11"/>
      <c r="G10" s="10"/>
    </row>
    <row r="11" spans="1:7" ht="15.75">
      <c r="A11" s="30" t="s">
        <v>153</v>
      </c>
      <c r="B11" s="14">
        <v>73.13</v>
      </c>
      <c r="C11" s="15">
        <v>985.95</v>
      </c>
      <c r="D11" s="16">
        <f>B11+C11</f>
        <v>1059.08</v>
      </c>
      <c r="E11" s="16">
        <f>C11-B11</f>
        <v>912.82</v>
      </c>
      <c r="F11" s="31" t="s">
        <v>7</v>
      </c>
      <c r="G11" s="32">
        <f>C11/B11</f>
        <v>13.482155066320253</v>
      </c>
    </row>
    <row r="12" spans="1:7" ht="15.75">
      <c r="A12" s="33" t="s">
        <v>8</v>
      </c>
      <c r="B12" s="20">
        <f>B11*100/D11</f>
        <v>6.90504966574763</v>
      </c>
      <c r="C12" s="21">
        <f>C11/D11*100</f>
        <v>93.09495033425237</v>
      </c>
      <c r="D12" s="34"/>
      <c r="E12" s="34"/>
      <c r="F12" s="26"/>
      <c r="G12" s="34"/>
    </row>
    <row r="13" spans="1:7" ht="15.75">
      <c r="A13" s="35"/>
      <c r="B13" s="9"/>
      <c r="C13" s="10"/>
      <c r="D13" s="10"/>
      <c r="E13" s="10"/>
      <c r="F13" s="11"/>
      <c r="G13" s="10"/>
    </row>
    <row r="14" spans="1:7" ht="47.25">
      <c r="A14" s="36" t="s">
        <v>10</v>
      </c>
      <c r="B14" s="37">
        <f>B8/B5*100-100</f>
        <v>-17.890120036934448</v>
      </c>
      <c r="C14" s="38">
        <f>C8/C5*100-100</f>
        <v>-0.4371765785515862</v>
      </c>
      <c r="D14" s="38">
        <f>D8/D5*100-100</f>
        <v>-2.1728151328022847</v>
      </c>
      <c r="E14" s="38">
        <f>E8/E5*100-100</f>
        <v>1.7293750179098453</v>
      </c>
      <c r="F14" s="26"/>
      <c r="G14" s="34"/>
    </row>
    <row r="15" spans="1:7" ht="15.75">
      <c r="A15" s="39"/>
      <c r="B15" s="40"/>
      <c r="C15" s="41"/>
      <c r="D15" s="41"/>
      <c r="E15" s="41"/>
      <c r="F15" s="11"/>
      <c r="G15" s="10"/>
    </row>
    <row r="16" spans="1:7" ht="63">
      <c r="A16" s="36" t="s">
        <v>154</v>
      </c>
      <c r="B16" s="37">
        <f>B11/B8*100-100</f>
        <v>2.797301096429578</v>
      </c>
      <c r="C16" s="38">
        <f>C11/C8*100-100</f>
        <v>26.217755872751724</v>
      </c>
      <c r="D16" s="38">
        <f>D11/D8*100-100</f>
        <v>24.262868272536338</v>
      </c>
      <c r="E16" s="38">
        <f>E11/E8*100-100</f>
        <v>28.56438641709275</v>
      </c>
      <c r="F16" s="26"/>
      <c r="G16" s="34"/>
    </row>
    <row r="17" spans="1:7" ht="15.75">
      <c r="A17" s="35"/>
      <c r="B17" s="9"/>
      <c r="C17" s="10"/>
      <c r="D17" s="10"/>
      <c r="E17" s="10"/>
      <c r="F17" s="11"/>
      <c r="G17" s="10"/>
    </row>
  </sheetData>
  <sheetProtection/>
  <mergeCells count="2">
    <mergeCell ref="A1:G1"/>
    <mergeCell ref="F3:G3"/>
  </mergeCells>
  <printOptions/>
  <pageMargins left="1.11" right="0.7" top="1.0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22">
      <selection activeCell="J3" sqref="J3"/>
    </sheetView>
  </sheetViews>
  <sheetFormatPr defaultColWidth="9.140625" defaultRowHeight="15"/>
  <cols>
    <col min="1" max="1" width="4.28125" style="2" bestFit="1" customWidth="1"/>
    <col min="2" max="2" width="35.8515625" style="2" bestFit="1" customWidth="1"/>
    <col min="3" max="3" width="6.00390625" style="2" customWidth="1"/>
    <col min="4" max="5" width="12.7109375" style="2" bestFit="1" customWidth="1"/>
    <col min="6" max="6" width="15.57421875" style="2" customWidth="1"/>
    <col min="7" max="7" width="12.7109375" style="121" customWidth="1"/>
    <col min="8" max="8" width="11.57421875" style="2" customWidth="1"/>
    <col min="9" max="10" width="9.140625" style="2" customWidth="1"/>
    <col min="11" max="11" width="11.7109375" style="2" bestFit="1" customWidth="1"/>
    <col min="12" max="12" width="12.57421875" style="2" bestFit="1" customWidth="1"/>
    <col min="13" max="16384" width="9.140625" style="2" customWidth="1"/>
  </cols>
  <sheetData>
    <row r="1" spans="1:5" ht="18.75">
      <c r="A1" s="225" t="s">
        <v>11</v>
      </c>
      <c r="B1" s="225"/>
      <c r="C1" s="225"/>
      <c r="D1" s="225"/>
      <c r="E1" s="225"/>
    </row>
    <row r="2" spans="1:7" ht="15.75">
      <c r="A2" s="42"/>
      <c r="B2" s="43"/>
      <c r="C2" s="43"/>
      <c r="E2" s="42"/>
      <c r="G2" s="45" t="s">
        <v>12</v>
      </c>
    </row>
    <row r="3" spans="1:8" ht="15.75">
      <c r="A3" s="46"/>
      <c r="B3" s="47"/>
      <c r="C3" s="46"/>
      <c r="D3" s="228" t="s">
        <v>13</v>
      </c>
      <c r="E3" s="227"/>
      <c r="F3" s="226" t="s">
        <v>125</v>
      </c>
      <c r="G3" s="227"/>
      <c r="H3" s="131" t="s">
        <v>126</v>
      </c>
    </row>
    <row r="4" spans="1:8" ht="15.75">
      <c r="A4" s="48" t="s">
        <v>14</v>
      </c>
      <c r="B4" s="49" t="s">
        <v>15</v>
      </c>
      <c r="C4" s="48" t="s">
        <v>16</v>
      </c>
      <c r="D4" s="52" t="s">
        <v>17</v>
      </c>
      <c r="E4" s="51" t="s">
        <v>18</v>
      </c>
      <c r="F4" s="50" t="s">
        <v>17</v>
      </c>
      <c r="G4" s="51" t="s">
        <v>18</v>
      </c>
      <c r="H4" s="132" t="s">
        <v>127</v>
      </c>
    </row>
    <row r="5" spans="1:8" ht="15.75">
      <c r="A5" s="40"/>
      <c r="B5" s="53"/>
      <c r="C5" s="40"/>
      <c r="D5" s="55"/>
      <c r="E5" s="54"/>
      <c r="F5" s="223"/>
      <c r="G5" s="224"/>
      <c r="H5" s="67"/>
    </row>
    <row r="6" spans="1:12" ht="15.75">
      <c r="A6" s="56">
        <v>1</v>
      </c>
      <c r="B6" s="57" t="s">
        <v>20</v>
      </c>
      <c r="C6" s="58" t="s">
        <v>21</v>
      </c>
      <c r="D6" s="60">
        <v>605294.1900001143</v>
      </c>
      <c r="E6" s="60">
        <v>8061417.319</v>
      </c>
      <c r="F6" s="126">
        <v>503474.2999002646</v>
      </c>
      <c r="G6" s="215">
        <v>7299518.00638</v>
      </c>
      <c r="H6" s="123">
        <f>+G6/E6*100-100</f>
        <v>-9.451183116699283</v>
      </c>
      <c r="K6" s="205"/>
      <c r="L6" s="205"/>
    </row>
    <row r="7" spans="1:8" ht="15.75">
      <c r="A7" s="56">
        <v>2</v>
      </c>
      <c r="B7" s="57" t="s">
        <v>22</v>
      </c>
      <c r="C7" s="58" t="s">
        <v>23</v>
      </c>
      <c r="D7" s="60">
        <v>13319723.210000115</v>
      </c>
      <c r="E7" s="60">
        <v>5884597.045</v>
      </c>
      <c r="F7" s="68">
        <v>12317335.668359375</v>
      </c>
      <c r="G7" s="216">
        <v>5303109.365875</v>
      </c>
      <c r="H7" s="127">
        <f aca="true" t="shared" si="0" ref="H7:H34">+G7/E7*100-100</f>
        <v>-9.881520768173516</v>
      </c>
    </row>
    <row r="8" spans="1:8" ht="15.75">
      <c r="A8" s="56">
        <v>3</v>
      </c>
      <c r="B8" s="57" t="s">
        <v>24</v>
      </c>
      <c r="C8" s="58" t="s">
        <v>25</v>
      </c>
      <c r="D8" s="60">
        <v>9723136.522827148</v>
      </c>
      <c r="E8" s="60">
        <v>732037.729</v>
      </c>
      <c r="F8" s="68">
        <v>11750052.578046875</v>
      </c>
      <c r="G8" s="216">
        <v>766594.78215</v>
      </c>
      <c r="H8" s="127">
        <f t="shared" si="0"/>
        <v>4.720665586076649</v>
      </c>
    </row>
    <row r="9" spans="1:8" ht="15.75">
      <c r="A9" s="56">
        <v>4</v>
      </c>
      <c r="B9" s="57" t="s">
        <v>26</v>
      </c>
      <c r="C9" s="58" t="s">
        <v>27</v>
      </c>
      <c r="D9" s="62">
        <v>7611840</v>
      </c>
      <c r="E9" s="62">
        <v>1290528.207</v>
      </c>
      <c r="F9" s="128">
        <v>6688350</v>
      </c>
      <c r="G9" s="217">
        <v>1031929.20443798</v>
      </c>
      <c r="H9" s="127">
        <f t="shared" si="0"/>
        <v>-20.038229397803462</v>
      </c>
    </row>
    <row r="10" spans="1:8" ht="15.75">
      <c r="A10" s="56">
        <v>5</v>
      </c>
      <c r="B10" s="57" t="s">
        <v>28</v>
      </c>
      <c r="C10" s="58" t="s">
        <v>27</v>
      </c>
      <c r="D10" s="62">
        <v>3438353</v>
      </c>
      <c r="E10" s="62">
        <v>4614611.747</v>
      </c>
      <c r="F10" s="68">
        <v>3429302</v>
      </c>
      <c r="G10" s="216">
        <v>3875750.35</v>
      </c>
      <c r="H10" s="127">
        <f t="shared" si="0"/>
        <v>-16.01134477847114</v>
      </c>
    </row>
    <row r="11" spans="1:8" ht="15.75">
      <c r="A11" s="56">
        <v>6</v>
      </c>
      <c r="B11" s="57" t="s">
        <v>29</v>
      </c>
      <c r="C11" s="58" t="s">
        <v>27</v>
      </c>
      <c r="D11" s="60">
        <v>13289066.209927427</v>
      </c>
      <c r="E11" s="60">
        <v>2400119.581</v>
      </c>
      <c r="F11" s="68">
        <v>11745002.510229645</v>
      </c>
      <c r="G11" s="216">
        <v>2502765.4616126004</v>
      </c>
      <c r="H11" s="127">
        <f t="shared" si="0"/>
        <v>4.276698603901792</v>
      </c>
    </row>
    <row r="12" spans="1:8" ht="15.75">
      <c r="A12" s="56">
        <v>7</v>
      </c>
      <c r="B12" s="57" t="s">
        <v>30</v>
      </c>
      <c r="C12" s="58" t="s">
        <v>27</v>
      </c>
      <c r="D12" s="62">
        <v>28351823</v>
      </c>
      <c r="E12" s="62">
        <v>643086.332</v>
      </c>
      <c r="F12" s="68">
        <v>4499956</v>
      </c>
      <c r="G12" s="216">
        <v>243388</v>
      </c>
      <c r="H12" s="127">
        <f t="shared" si="0"/>
        <v>-62.15313747330584</v>
      </c>
    </row>
    <row r="13" spans="1:8" ht="15.75">
      <c r="A13" s="56">
        <v>8</v>
      </c>
      <c r="B13" s="57" t="s">
        <v>31</v>
      </c>
      <c r="C13" s="58"/>
      <c r="D13" s="60"/>
      <c r="E13" s="60">
        <v>633568.19</v>
      </c>
      <c r="F13" s="68"/>
      <c r="G13" s="216">
        <v>847313.5669849302</v>
      </c>
      <c r="H13" s="127">
        <f t="shared" si="0"/>
        <v>33.73675957199339</v>
      </c>
    </row>
    <row r="14" spans="1:8" ht="15.75">
      <c r="A14" s="56">
        <v>9</v>
      </c>
      <c r="B14" s="57" t="s">
        <v>32</v>
      </c>
      <c r="C14" s="58"/>
      <c r="D14" s="60"/>
      <c r="E14" s="60">
        <v>1244009.827</v>
      </c>
      <c r="F14" s="68"/>
      <c r="G14" s="216">
        <v>995647.0106431</v>
      </c>
      <c r="H14" s="127">
        <f t="shared" si="0"/>
        <v>-19.964698908837477</v>
      </c>
    </row>
    <row r="15" spans="1:8" ht="15.75">
      <c r="A15" s="56">
        <v>10</v>
      </c>
      <c r="B15" s="63" t="s">
        <v>33</v>
      </c>
      <c r="C15" s="58" t="s">
        <v>27</v>
      </c>
      <c r="D15" s="60">
        <v>36859.340028572085</v>
      </c>
      <c r="E15" s="60">
        <v>259844.822</v>
      </c>
      <c r="F15" s="68">
        <v>58154.62001281738</v>
      </c>
      <c r="G15" s="216">
        <v>395214.949</v>
      </c>
      <c r="H15" s="127">
        <f t="shared" si="0"/>
        <v>52.096526672369095</v>
      </c>
    </row>
    <row r="16" spans="1:8" ht="15.75">
      <c r="A16" s="56">
        <v>11</v>
      </c>
      <c r="B16" s="63" t="s">
        <v>34</v>
      </c>
      <c r="C16" s="58"/>
      <c r="D16" s="60"/>
      <c r="E16" s="60">
        <v>3181849.55</v>
      </c>
      <c r="F16" s="68"/>
      <c r="G16" s="216">
        <v>5094500.103393801</v>
      </c>
      <c r="H16" s="127">
        <f t="shared" si="0"/>
        <v>60.11128192386724</v>
      </c>
    </row>
    <row r="17" spans="1:8" ht="15.75">
      <c r="A17" s="56">
        <v>12</v>
      </c>
      <c r="B17" s="64" t="s">
        <v>35</v>
      </c>
      <c r="C17" s="58" t="s">
        <v>27</v>
      </c>
      <c r="D17" s="62">
        <v>13475547</v>
      </c>
      <c r="E17" s="60">
        <v>1703064.982</v>
      </c>
      <c r="F17" s="129">
        <v>13912506</v>
      </c>
      <c r="G17" s="218">
        <v>1676758.082125</v>
      </c>
      <c r="H17" s="127">
        <f t="shared" si="0"/>
        <v>-1.544679748162423</v>
      </c>
    </row>
    <row r="18" spans="1:8" ht="15.75">
      <c r="A18" s="56">
        <v>13</v>
      </c>
      <c r="B18" s="57" t="s">
        <v>36</v>
      </c>
      <c r="C18" s="58"/>
      <c r="D18" s="60"/>
      <c r="E18" s="62">
        <v>1016562.946</v>
      </c>
      <c r="F18" s="68"/>
      <c r="G18" s="218">
        <v>685016.66461</v>
      </c>
      <c r="H18" s="127">
        <f t="shared" si="0"/>
        <v>-32.614436980472036</v>
      </c>
    </row>
    <row r="19" spans="1:8" ht="15.75">
      <c r="A19" s="56">
        <v>14</v>
      </c>
      <c r="B19" s="57" t="s">
        <v>37</v>
      </c>
      <c r="C19" s="58"/>
      <c r="D19" s="60"/>
      <c r="E19" s="60">
        <v>5356193.772</v>
      </c>
      <c r="F19" s="68"/>
      <c r="G19" s="216">
        <v>6931153.8793813</v>
      </c>
      <c r="H19" s="127">
        <f t="shared" si="0"/>
        <v>29.404464708027376</v>
      </c>
    </row>
    <row r="20" spans="1:8" ht="15.75">
      <c r="A20" s="56">
        <v>15</v>
      </c>
      <c r="B20" s="57" t="s">
        <v>38</v>
      </c>
      <c r="C20" s="58"/>
      <c r="D20" s="60"/>
      <c r="E20" s="60">
        <v>3394409.11</v>
      </c>
      <c r="F20" s="68"/>
      <c r="G20" s="216">
        <v>3223139.7051999997</v>
      </c>
      <c r="H20" s="127">
        <f t="shared" si="0"/>
        <v>-5.045632369281506</v>
      </c>
    </row>
    <row r="21" spans="1:8" ht="15.75">
      <c r="A21" s="56">
        <v>16</v>
      </c>
      <c r="B21" s="57" t="s">
        <v>39</v>
      </c>
      <c r="C21" s="58"/>
      <c r="D21" s="60"/>
      <c r="E21" s="60">
        <v>2885388.657</v>
      </c>
      <c r="F21" s="129"/>
      <c r="G21" s="218">
        <v>2441746.638</v>
      </c>
      <c r="H21" s="127">
        <f t="shared" si="0"/>
        <v>-15.375468324647272</v>
      </c>
    </row>
    <row r="22" spans="1:8" ht="15.75">
      <c r="A22" s="56">
        <v>17</v>
      </c>
      <c r="B22" s="65" t="s">
        <v>40</v>
      </c>
      <c r="C22" s="58"/>
      <c r="D22" s="60"/>
      <c r="E22" s="62">
        <v>1921925.582</v>
      </c>
      <c r="F22" s="68"/>
      <c r="G22" s="218">
        <v>1665186.98</v>
      </c>
      <c r="H22" s="127">
        <f t="shared" si="0"/>
        <v>-13.35840494577485</v>
      </c>
    </row>
    <row r="23" spans="1:8" ht="15.75">
      <c r="A23" s="56">
        <v>18</v>
      </c>
      <c r="B23" s="65" t="s">
        <v>41</v>
      </c>
      <c r="C23" s="58"/>
      <c r="D23" s="60"/>
      <c r="E23" s="62">
        <v>536193.656</v>
      </c>
      <c r="F23" s="68"/>
      <c r="G23" s="218">
        <v>438852.86175</v>
      </c>
      <c r="H23" s="127">
        <f t="shared" si="0"/>
        <v>-18.154036915722102</v>
      </c>
    </row>
    <row r="24" spans="1:8" ht="15.75">
      <c r="A24" s="56">
        <v>19</v>
      </c>
      <c r="B24" s="66" t="s">
        <v>42</v>
      </c>
      <c r="C24" s="67"/>
      <c r="D24" s="69"/>
      <c r="E24" s="62">
        <v>1273780.582</v>
      </c>
      <c r="F24" s="68"/>
      <c r="G24" s="216">
        <v>1419069.4171</v>
      </c>
      <c r="H24" s="127">
        <f t="shared" si="0"/>
        <v>11.406111629671557</v>
      </c>
    </row>
    <row r="25" spans="1:8" ht="15.75">
      <c r="A25" s="56">
        <v>20</v>
      </c>
      <c r="B25" s="66" t="s">
        <v>43</v>
      </c>
      <c r="C25" s="58"/>
      <c r="D25" s="60"/>
      <c r="E25" s="62">
        <v>751804.572</v>
      </c>
      <c r="F25" s="68"/>
      <c r="G25" s="218">
        <v>599997.48652</v>
      </c>
      <c r="H25" s="127">
        <f t="shared" si="0"/>
        <v>-20.192359974102416</v>
      </c>
    </row>
    <row r="26" spans="1:8" ht="31.5">
      <c r="A26" s="56">
        <v>21</v>
      </c>
      <c r="B26" s="57" t="s">
        <v>44</v>
      </c>
      <c r="C26" s="58"/>
      <c r="D26" s="60"/>
      <c r="E26" s="60">
        <v>751277.976</v>
      </c>
      <c r="F26" s="68"/>
      <c r="G26" s="218">
        <v>643534.200125</v>
      </c>
      <c r="H26" s="127">
        <f t="shared" si="0"/>
        <v>-14.34139949751436</v>
      </c>
    </row>
    <row r="27" spans="1:8" ht="15.75">
      <c r="A27" s="56">
        <v>22</v>
      </c>
      <c r="B27" s="57" t="s">
        <v>45</v>
      </c>
      <c r="C27" s="58"/>
      <c r="D27" s="60"/>
      <c r="E27" s="62">
        <v>654007.594</v>
      </c>
      <c r="F27" s="68"/>
      <c r="G27" s="218">
        <v>668052.1243922241</v>
      </c>
      <c r="H27" s="127">
        <f t="shared" si="0"/>
        <v>2.147456775895492</v>
      </c>
    </row>
    <row r="28" spans="1:8" ht="15.75">
      <c r="A28" s="56">
        <v>23</v>
      </c>
      <c r="B28" s="57" t="s">
        <v>46</v>
      </c>
      <c r="C28" s="58"/>
      <c r="D28" s="60"/>
      <c r="E28" s="62">
        <v>132337.275</v>
      </c>
      <c r="F28" s="68"/>
      <c r="G28" s="218">
        <v>134450.448</v>
      </c>
      <c r="H28" s="127">
        <f t="shared" si="0"/>
        <v>1.5968086089123545</v>
      </c>
    </row>
    <row r="29" spans="1:8" ht="15.75">
      <c r="A29" s="56">
        <v>24</v>
      </c>
      <c r="B29" s="70" t="s">
        <v>47</v>
      </c>
      <c r="C29" s="58"/>
      <c r="D29" s="62"/>
      <c r="E29" s="62">
        <v>1603307.412</v>
      </c>
      <c r="F29" s="68"/>
      <c r="G29" s="218">
        <v>1243547.616</v>
      </c>
      <c r="H29" s="127">
        <f t="shared" si="0"/>
        <v>-22.438603683072117</v>
      </c>
    </row>
    <row r="30" spans="1:8" ht="15.75">
      <c r="A30" s="56">
        <v>25</v>
      </c>
      <c r="B30" s="66" t="s">
        <v>48</v>
      </c>
      <c r="C30" s="58"/>
      <c r="D30" s="62"/>
      <c r="E30" s="62">
        <v>4666971.927</v>
      </c>
      <c r="F30" s="68"/>
      <c r="G30" s="216">
        <v>5109460.8170438</v>
      </c>
      <c r="H30" s="127">
        <f t="shared" si="0"/>
        <v>9.481284588061328</v>
      </c>
    </row>
    <row r="31" spans="1:8" ht="15.75">
      <c r="A31" s="56">
        <v>26</v>
      </c>
      <c r="B31" s="65" t="s">
        <v>49</v>
      </c>
      <c r="C31" s="56"/>
      <c r="D31" s="60"/>
      <c r="E31" s="60">
        <v>1130608.728</v>
      </c>
      <c r="F31" s="68"/>
      <c r="G31" s="218">
        <v>1027444.438</v>
      </c>
      <c r="H31" s="127">
        <f t="shared" si="0"/>
        <v>-9.124667751547719</v>
      </c>
    </row>
    <row r="32" spans="1:8" ht="15.75">
      <c r="A32" s="56">
        <v>27</v>
      </c>
      <c r="B32" s="65" t="s">
        <v>50</v>
      </c>
      <c r="C32" s="56"/>
      <c r="D32" s="60"/>
      <c r="E32" s="62">
        <v>351940.29</v>
      </c>
      <c r="F32" s="68"/>
      <c r="G32" s="218">
        <v>361132.905</v>
      </c>
      <c r="H32" s="127">
        <f t="shared" si="0"/>
        <v>2.6119814244626554</v>
      </c>
    </row>
    <row r="33" spans="1:8" ht="15.75">
      <c r="A33" s="56">
        <v>28</v>
      </c>
      <c r="B33" s="65" t="s">
        <v>51</v>
      </c>
      <c r="C33" s="56"/>
      <c r="D33" s="60"/>
      <c r="E33" s="60">
        <f>E34-SUM(E6:E32)</f>
        <v>14062217.186999999</v>
      </c>
      <c r="F33" s="124"/>
      <c r="G33" s="219">
        <v>16286006.100452933</v>
      </c>
      <c r="H33" s="125">
        <f t="shared" si="0"/>
        <v>15.81392808744802</v>
      </c>
    </row>
    <row r="34" spans="1:8" ht="15.75">
      <c r="A34" s="71"/>
      <c r="B34" s="72" t="s">
        <v>52</v>
      </c>
      <c r="C34" s="73"/>
      <c r="D34" s="75"/>
      <c r="E34" s="74">
        <v>71137662.597</v>
      </c>
      <c r="F34" s="124"/>
      <c r="G34" s="214">
        <v>73125351.21817768</v>
      </c>
      <c r="H34" s="134">
        <f t="shared" si="0"/>
        <v>2.794143845346838</v>
      </c>
    </row>
    <row r="35" ht="15.75">
      <c r="G35" s="207"/>
    </row>
    <row r="36" ht="15.75">
      <c r="E36" s="119"/>
    </row>
    <row r="37" ht="15.75">
      <c r="E37" s="118"/>
    </row>
    <row r="39" ht="15.75">
      <c r="F39" s="120"/>
    </row>
    <row r="40" ht="15.75">
      <c r="F40" s="120"/>
    </row>
  </sheetData>
  <sheetProtection/>
  <mergeCells count="4">
    <mergeCell ref="F5:G5"/>
    <mergeCell ref="A1:E1"/>
    <mergeCell ref="F3:G3"/>
    <mergeCell ref="D3:E3"/>
  </mergeCells>
  <printOptions/>
  <pageMargins left="0.25" right="0.17" top="0.25" bottom="0.24" header="0.17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8">
      <selection activeCell="D36" sqref="D36"/>
    </sheetView>
  </sheetViews>
  <sheetFormatPr defaultColWidth="9.28125" defaultRowHeight="15"/>
  <cols>
    <col min="1" max="1" width="4.28125" style="90" bestFit="1" customWidth="1"/>
    <col min="2" max="2" width="51.7109375" style="76" customWidth="1"/>
    <col min="3" max="3" width="14.00390625" style="76" bestFit="1" customWidth="1"/>
    <col min="4" max="4" width="16.8515625" style="76" bestFit="1" customWidth="1"/>
    <col min="5" max="5" width="10.421875" style="76" bestFit="1" customWidth="1"/>
    <col min="6" max="16384" width="9.28125" style="76" customWidth="1"/>
  </cols>
  <sheetData>
    <row r="1" spans="1:3" ht="18.75">
      <c r="A1" s="229" t="s">
        <v>53</v>
      </c>
      <c r="B1" s="229"/>
      <c r="C1" s="229"/>
    </row>
    <row r="2" spans="1:2" ht="15.75">
      <c r="A2" s="77"/>
      <c r="B2" s="44"/>
    </row>
    <row r="3" spans="1:5" ht="15.75">
      <c r="A3" s="78"/>
      <c r="B3" s="79"/>
      <c r="C3" s="79"/>
      <c r="D3" s="45" t="s">
        <v>12</v>
      </c>
      <c r="E3" s="45"/>
    </row>
    <row r="4" spans="1:5" ht="15.75">
      <c r="A4" s="80" t="s">
        <v>14</v>
      </c>
      <c r="B4" s="81" t="s">
        <v>15</v>
      </c>
      <c r="C4" s="135" t="s">
        <v>19</v>
      </c>
      <c r="D4" s="82" t="s">
        <v>128</v>
      </c>
      <c r="E4" s="131" t="s">
        <v>126</v>
      </c>
    </row>
    <row r="5" spans="1:5" ht="15.75">
      <c r="A5" s="83"/>
      <c r="B5" s="84"/>
      <c r="C5" s="50" t="s">
        <v>54</v>
      </c>
      <c r="D5" s="52" t="s">
        <v>129</v>
      </c>
      <c r="E5" s="132" t="s">
        <v>127</v>
      </c>
    </row>
    <row r="6" spans="1:5" ht="15.75">
      <c r="A6" s="85"/>
      <c r="B6" s="86"/>
      <c r="C6" s="136"/>
      <c r="D6" s="137"/>
      <c r="E6" s="9"/>
    </row>
    <row r="7" spans="1:5" ht="15.75">
      <c r="A7" s="83">
        <v>1</v>
      </c>
      <c r="B7" s="70" t="s">
        <v>55</v>
      </c>
      <c r="C7" s="87">
        <v>16079514.843</v>
      </c>
      <c r="D7" s="143">
        <v>23231729.717</v>
      </c>
      <c r="E7" s="138">
        <f>+D7/C7*100-100</f>
        <v>44.48029025647887</v>
      </c>
    </row>
    <row r="8" spans="1:5" ht="15.75">
      <c r="A8" s="83">
        <v>2</v>
      </c>
      <c r="B8" s="70" t="s">
        <v>56</v>
      </c>
      <c r="C8" s="87">
        <v>7122104.969</v>
      </c>
      <c r="D8" s="128">
        <v>8607513.915</v>
      </c>
      <c r="E8" s="139">
        <f aca="true" t="shared" si="0" ref="E8:E36">+D8/C8*100-100</f>
        <v>20.85631919868436</v>
      </c>
    </row>
    <row r="9" spans="1:5" ht="15.75">
      <c r="A9" s="83">
        <v>3</v>
      </c>
      <c r="B9" s="88" t="s">
        <v>57</v>
      </c>
      <c r="C9" s="87">
        <v>78250399.105</v>
      </c>
      <c r="D9" s="61">
        <v>103706099.24998759</v>
      </c>
      <c r="E9" s="139">
        <f t="shared" si="0"/>
        <v>32.531080270696066</v>
      </c>
    </row>
    <row r="10" spans="1:5" ht="15.75">
      <c r="A10" s="83">
        <v>4</v>
      </c>
      <c r="B10" s="89" t="s">
        <v>49</v>
      </c>
      <c r="C10" s="87">
        <v>4757397.117</v>
      </c>
      <c r="D10" s="128">
        <v>5141940.838776181</v>
      </c>
      <c r="E10" s="139">
        <f t="shared" si="0"/>
        <v>8.083069634907275</v>
      </c>
    </row>
    <row r="11" spans="1:5" ht="15.75">
      <c r="A11" s="83">
        <v>5</v>
      </c>
      <c r="B11" s="89" t="s">
        <v>58</v>
      </c>
      <c r="C11" s="87">
        <v>7064469.198</v>
      </c>
      <c r="D11" s="128">
        <v>8592915.125721822</v>
      </c>
      <c r="E11" s="139">
        <f t="shared" si="0"/>
        <v>21.635679693451507</v>
      </c>
    </row>
    <row r="12" spans="1:5" ht="15.75">
      <c r="A12" s="83">
        <v>6</v>
      </c>
      <c r="B12" s="89" t="s">
        <v>59</v>
      </c>
      <c r="C12" s="87">
        <v>3552450.952</v>
      </c>
      <c r="D12" s="128">
        <v>4345345.55417</v>
      </c>
      <c r="E12" s="139">
        <f t="shared" si="0"/>
        <v>22.31964952883044</v>
      </c>
    </row>
    <row r="13" spans="1:5" ht="15.75">
      <c r="A13" s="83">
        <v>7</v>
      </c>
      <c r="B13" s="88" t="s">
        <v>60</v>
      </c>
      <c r="C13" s="87">
        <v>57112432.394</v>
      </c>
      <c r="D13" s="128">
        <v>81802010.01791511</v>
      </c>
      <c r="E13" s="139">
        <f t="shared" si="0"/>
        <v>43.229777806677504</v>
      </c>
    </row>
    <row r="14" spans="1:5" ht="15.75">
      <c r="A14" s="83">
        <v>8</v>
      </c>
      <c r="B14" s="70" t="s">
        <v>61</v>
      </c>
      <c r="C14" s="87">
        <v>34578153.542</v>
      </c>
      <c r="D14" s="61">
        <v>38681033.62125257</v>
      </c>
      <c r="E14" s="139">
        <f t="shared" si="0"/>
        <v>11.865526810935819</v>
      </c>
    </row>
    <row r="15" spans="1:5" ht="15.75">
      <c r="A15" s="83">
        <v>9</v>
      </c>
      <c r="B15" s="88" t="s">
        <v>62</v>
      </c>
      <c r="C15" s="87">
        <v>66630557.366</v>
      </c>
      <c r="D15" s="128">
        <v>79775454.67843993</v>
      </c>
      <c r="E15" s="139">
        <f t="shared" si="0"/>
        <v>19.72803144994772</v>
      </c>
    </row>
    <row r="16" spans="1:5" ht="15.75">
      <c r="A16" s="83">
        <v>10</v>
      </c>
      <c r="B16" s="88" t="s">
        <v>63</v>
      </c>
      <c r="C16" s="87">
        <v>23727616.81</v>
      </c>
      <c r="D16" s="61">
        <v>30859265.34966121</v>
      </c>
      <c r="E16" s="139">
        <f t="shared" si="0"/>
        <v>30.056320433561524</v>
      </c>
    </row>
    <row r="17" spans="1:5" ht="15.75">
      <c r="A17" s="83">
        <v>11</v>
      </c>
      <c r="B17" s="88" t="s">
        <v>64</v>
      </c>
      <c r="C17" s="87">
        <v>9531145.524</v>
      </c>
      <c r="D17" s="128">
        <v>19652166.6855</v>
      </c>
      <c r="E17" s="139">
        <f t="shared" si="0"/>
        <v>106.18892698694671</v>
      </c>
    </row>
    <row r="18" spans="1:5" ht="15.75">
      <c r="A18" s="83">
        <v>12</v>
      </c>
      <c r="B18" s="89" t="s">
        <v>65</v>
      </c>
      <c r="C18" s="87">
        <v>6151627.873</v>
      </c>
      <c r="D18" s="128">
        <v>8324491.667336648</v>
      </c>
      <c r="E18" s="139">
        <f t="shared" si="0"/>
        <v>35.32176911860233</v>
      </c>
    </row>
    <row r="19" spans="1:5" ht="15.75">
      <c r="A19" s="83">
        <v>13</v>
      </c>
      <c r="B19" s="89" t="s">
        <v>66</v>
      </c>
      <c r="C19" s="87">
        <v>4972339.994</v>
      </c>
      <c r="D19" s="128">
        <v>4455274.026661748</v>
      </c>
      <c r="E19" s="139">
        <f t="shared" si="0"/>
        <v>-10.398845774065776</v>
      </c>
    </row>
    <row r="20" spans="1:5" ht="15.75">
      <c r="A20" s="83">
        <v>14</v>
      </c>
      <c r="B20" s="89" t="s">
        <v>67</v>
      </c>
      <c r="C20" s="87">
        <v>9410803.257</v>
      </c>
      <c r="D20" s="61">
        <v>10704306.166775348</v>
      </c>
      <c r="E20" s="139">
        <f t="shared" si="0"/>
        <v>13.74487250929623</v>
      </c>
    </row>
    <row r="21" spans="1:5" ht="15.75">
      <c r="A21" s="83">
        <v>15</v>
      </c>
      <c r="B21" s="88" t="s">
        <v>68</v>
      </c>
      <c r="C21" s="87">
        <v>12867411.791</v>
      </c>
      <c r="D21" s="61">
        <v>13479739.629540754</v>
      </c>
      <c r="E21" s="139">
        <f t="shared" si="0"/>
        <v>4.758749066918355</v>
      </c>
    </row>
    <row r="22" spans="1:5" ht="15.75">
      <c r="A22" s="83">
        <v>16</v>
      </c>
      <c r="B22" s="88" t="s">
        <v>69</v>
      </c>
      <c r="C22" s="87">
        <v>3816195.994</v>
      </c>
      <c r="D22" s="128">
        <v>3386171.6597574414</v>
      </c>
      <c r="E22" s="139">
        <f t="shared" si="0"/>
        <v>-11.268402747622574</v>
      </c>
    </row>
    <row r="23" spans="1:5" ht="15.75">
      <c r="A23" s="83">
        <v>17</v>
      </c>
      <c r="B23" s="66" t="s">
        <v>70</v>
      </c>
      <c r="C23" s="87">
        <v>39341399.271</v>
      </c>
      <c r="D23" s="128">
        <v>40170296.62241909</v>
      </c>
      <c r="E23" s="139">
        <f t="shared" si="0"/>
        <v>2.10693408668385</v>
      </c>
    </row>
    <row r="24" spans="1:5" ht="15.75">
      <c r="A24" s="83">
        <v>18</v>
      </c>
      <c r="B24" s="89" t="s">
        <v>71</v>
      </c>
      <c r="C24" s="87">
        <v>4863690.617</v>
      </c>
      <c r="D24" s="128">
        <v>5485848.58419</v>
      </c>
      <c r="E24" s="139">
        <f t="shared" si="0"/>
        <v>12.791890278040682</v>
      </c>
    </row>
    <row r="25" spans="1:5" ht="15.75">
      <c r="A25" s="83">
        <v>19</v>
      </c>
      <c r="B25" s="88" t="s">
        <v>72</v>
      </c>
      <c r="C25" s="87">
        <v>2852795.131</v>
      </c>
      <c r="D25" s="128">
        <v>5469693.058453125</v>
      </c>
      <c r="E25" s="139">
        <f t="shared" si="0"/>
        <v>91.73101492695744</v>
      </c>
    </row>
    <row r="26" spans="1:5" ht="15.75">
      <c r="A26" s="83">
        <v>20</v>
      </c>
      <c r="B26" s="66" t="s">
        <v>73</v>
      </c>
      <c r="C26" s="87">
        <v>12360203.661</v>
      </c>
      <c r="D26" s="128">
        <v>13979512.70984</v>
      </c>
      <c r="E26" s="139">
        <f t="shared" si="0"/>
        <v>13.100990026154548</v>
      </c>
    </row>
    <row r="27" spans="1:5" ht="15.75">
      <c r="A27" s="83">
        <v>21</v>
      </c>
      <c r="B27" s="88" t="s">
        <v>74</v>
      </c>
      <c r="C27" s="87">
        <v>26526003.517</v>
      </c>
      <c r="D27" s="128">
        <v>24180822.22389512</v>
      </c>
      <c r="E27" s="139">
        <f t="shared" si="0"/>
        <v>-8.841065302588447</v>
      </c>
    </row>
    <row r="28" spans="1:5" ht="15.75">
      <c r="A28" s="83">
        <v>22</v>
      </c>
      <c r="B28" s="88" t="s">
        <v>75</v>
      </c>
      <c r="C28" s="87">
        <v>9993904.948</v>
      </c>
      <c r="D28" s="61">
        <v>9999543.836815119</v>
      </c>
      <c r="E28" s="139">
        <f t="shared" si="0"/>
        <v>0.05642327843278849</v>
      </c>
    </row>
    <row r="29" spans="1:5" ht="15.75">
      <c r="A29" s="83">
        <v>23</v>
      </c>
      <c r="B29" s="88" t="s">
        <v>76</v>
      </c>
      <c r="C29" s="87">
        <v>1871961.463</v>
      </c>
      <c r="D29" s="61">
        <v>1140832.960137014</v>
      </c>
      <c r="E29" s="139">
        <f t="shared" si="0"/>
        <v>-39.05681379205753</v>
      </c>
    </row>
    <row r="30" spans="1:5" ht="15.75">
      <c r="A30" s="83">
        <v>24</v>
      </c>
      <c r="B30" s="88" t="s">
        <v>77</v>
      </c>
      <c r="C30" s="87">
        <v>9835490.589</v>
      </c>
      <c r="D30" s="128">
        <v>24961988.177382812</v>
      </c>
      <c r="E30" s="139">
        <f t="shared" si="0"/>
        <v>153.7950491793492</v>
      </c>
    </row>
    <row r="31" spans="1:5" ht="15.75">
      <c r="A31" s="83">
        <v>25</v>
      </c>
      <c r="B31" s="88" t="s">
        <v>78</v>
      </c>
      <c r="C31" s="87">
        <v>15945240.277</v>
      </c>
      <c r="D31" s="128">
        <v>11508314.00892578</v>
      </c>
      <c r="E31" s="139">
        <f t="shared" si="0"/>
        <v>-27.826023258327467</v>
      </c>
    </row>
    <row r="32" spans="1:5" ht="15.75">
      <c r="A32" s="83">
        <v>26</v>
      </c>
      <c r="B32" s="88" t="s">
        <v>79</v>
      </c>
      <c r="C32" s="87">
        <v>15812345.938</v>
      </c>
      <c r="D32" s="61">
        <v>15861990.171960354</v>
      </c>
      <c r="E32" s="139">
        <f t="shared" si="0"/>
        <v>0.31395868870443167</v>
      </c>
    </row>
    <row r="33" spans="1:5" ht="15.75">
      <c r="A33" s="83">
        <v>27</v>
      </c>
      <c r="B33" s="89" t="s">
        <v>80</v>
      </c>
      <c r="C33" s="87">
        <v>1534594.594</v>
      </c>
      <c r="D33" s="128">
        <v>1457985.2498499998</v>
      </c>
      <c r="E33" s="139">
        <f t="shared" si="0"/>
        <v>-4.9921552212896785</v>
      </c>
    </row>
    <row r="34" spans="1:5" ht="15.75">
      <c r="A34" s="83">
        <v>28</v>
      </c>
      <c r="B34" s="88" t="s">
        <v>81</v>
      </c>
      <c r="C34" s="87">
        <v>69193189.078</v>
      </c>
      <c r="D34" s="61">
        <v>122584886.45373626</v>
      </c>
      <c r="E34" s="139">
        <f t="shared" si="0"/>
        <v>77.16322673832673</v>
      </c>
    </row>
    <row r="35" spans="1:5" ht="15.75">
      <c r="A35" s="83">
        <v>29</v>
      </c>
      <c r="B35" s="88" t="s">
        <v>51</v>
      </c>
      <c r="C35" s="91">
        <f>C36-SUM(C7:C34)</f>
        <v>225390521.16200006</v>
      </c>
      <c r="D35" s="141">
        <v>262395634.53076097</v>
      </c>
      <c r="E35" s="140">
        <f t="shared" si="0"/>
        <v>16.41822077431702</v>
      </c>
    </row>
    <row r="36" spans="1:5" ht="15.75">
      <c r="A36" s="71"/>
      <c r="B36" s="92" t="s">
        <v>52</v>
      </c>
      <c r="C36" s="93">
        <v>781145960.975</v>
      </c>
      <c r="D36" s="122">
        <v>985951325.9508616</v>
      </c>
      <c r="E36" s="142">
        <f t="shared" si="0"/>
        <v>26.218578243716493</v>
      </c>
    </row>
    <row r="37" ht="15.75">
      <c r="D37" s="207"/>
    </row>
  </sheetData>
  <sheetProtection/>
  <mergeCells count="1">
    <mergeCell ref="A1:C1"/>
  </mergeCells>
  <printOptions/>
  <pageMargins left="0.52" right="0.59" top="0.23" bottom="0.22" header="0.17" footer="0.1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28">
      <selection activeCell="D85" sqref="D85"/>
    </sheetView>
  </sheetViews>
  <sheetFormatPr defaultColWidth="9.140625" defaultRowHeight="15"/>
  <cols>
    <col min="1" max="1" width="6.28125" style="26" customWidth="1"/>
    <col min="2" max="3" width="25.00390625" style="26" customWidth="1"/>
    <col min="4" max="4" width="19.28125" style="26" customWidth="1"/>
    <col min="5" max="5" width="11.00390625" style="26" customWidth="1"/>
    <col min="6" max="16384" width="9.140625" style="26" customWidth="1"/>
  </cols>
  <sheetData>
    <row r="1" spans="1:4" ht="18.75">
      <c r="A1" s="230" t="s">
        <v>82</v>
      </c>
      <c r="B1" s="230"/>
      <c r="C1" s="230"/>
      <c r="D1" s="230"/>
    </row>
    <row r="2" spans="1:4" ht="15.75">
      <c r="A2" s="94" t="s">
        <v>83</v>
      </c>
      <c r="B2" s="95"/>
      <c r="C2" s="95"/>
      <c r="D2" s="96"/>
    </row>
    <row r="3" spans="1:5" ht="15.75">
      <c r="A3" s="94"/>
      <c r="B3" s="95"/>
      <c r="C3" s="95"/>
      <c r="D3" s="52" t="s">
        <v>12</v>
      </c>
      <c r="E3" s="159"/>
    </row>
    <row r="4" spans="1:5" ht="15.75">
      <c r="A4" s="97" t="s">
        <v>14</v>
      </c>
      <c r="B4" s="144" t="s">
        <v>84</v>
      </c>
      <c r="C4" s="114" t="s">
        <v>19</v>
      </c>
      <c r="D4" s="82" t="s">
        <v>128</v>
      </c>
      <c r="E4" s="131" t="s">
        <v>126</v>
      </c>
    </row>
    <row r="5" spans="1:5" ht="15.75">
      <c r="A5" s="98"/>
      <c r="B5" s="145"/>
      <c r="C5" s="115" t="s">
        <v>54</v>
      </c>
      <c r="D5" s="155" t="s">
        <v>129</v>
      </c>
      <c r="E5" s="147" t="s">
        <v>127</v>
      </c>
    </row>
    <row r="6" spans="1:8" ht="15.75">
      <c r="A6" s="46">
        <v>1</v>
      </c>
      <c r="B6" s="101" t="s">
        <v>85</v>
      </c>
      <c r="C6" s="100">
        <v>39695134.064</v>
      </c>
      <c r="D6" s="69">
        <v>41500843.9418933</v>
      </c>
      <c r="E6" s="161">
        <f>+D6/C6*100-100</f>
        <v>4.548945155297801</v>
      </c>
      <c r="H6" s="69"/>
    </row>
    <row r="7" spans="1:5" ht="15.75">
      <c r="A7" s="56">
        <v>2</v>
      </c>
      <c r="B7" s="101" t="s">
        <v>130</v>
      </c>
      <c r="C7" s="102">
        <v>9340678.531</v>
      </c>
      <c r="D7" s="69">
        <v>8967112.7277225</v>
      </c>
      <c r="E7" s="161">
        <f aca="true" t="shared" si="0" ref="E7:E38">+D7/C7*100-100</f>
        <v>-3.999343324338838</v>
      </c>
    </row>
    <row r="8" spans="1:5" ht="15.75">
      <c r="A8" s="56">
        <v>3</v>
      </c>
      <c r="B8" s="101" t="s">
        <v>87</v>
      </c>
      <c r="C8" s="102">
        <v>2135442.675</v>
      </c>
      <c r="D8" s="69">
        <v>4199324.2997813</v>
      </c>
      <c r="E8" s="161">
        <f t="shared" si="0"/>
        <v>96.6488891948973</v>
      </c>
    </row>
    <row r="9" spans="1:5" ht="15.75">
      <c r="A9" s="56">
        <v>4</v>
      </c>
      <c r="B9" s="101" t="s">
        <v>86</v>
      </c>
      <c r="C9" s="102">
        <v>3157137.107</v>
      </c>
      <c r="D9" s="69">
        <v>3046899.6728499997</v>
      </c>
      <c r="E9" s="161">
        <f t="shared" si="0"/>
        <v>-3.49168979407267</v>
      </c>
    </row>
    <row r="10" spans="1:5" ht="15.75">
      <c r="A10" s="56">
        <v>5</v>
      </c>
      <c r="B10" s="101" t="s">
        <v>119</v>
      </c>
      <c r="C10" s="102">
        <v>2851639.937</v>
      </c>
      <c r="D10" s="69">
        <v>2522771.635692881</v>
      </c>
      <c r="E10" s="161">
        <f t="shared" si="0"/>
        <v>-11.532602592636465</v>
      </c>
    </row>
    <row r="11" spans="1:5" ht="15.75">
      <c r="A11" s="56">
        <v>6</v>
      </c>
      <c r="B11" s="101" t="s">
        <v>131</v>
      </c>
      <c r="C11" s="102">
        <v>2156758.393</v>
      </c>
      <c r="D11" s="69">
        <v>1809833.70815</v>
      </c>
      <c r="E11" s="161">
        <f t="shared" si="0"/>
        <v>-16.085468171863056</v>
      </c>
    </row>
    <row r="12" spans="1:5" ht="15.75">
      <c r="A12" s="56">
        <v>7</v>
      </c>
      <c r="B12" s="101" t="s">
        <v>88</v>
      </c>
      <c r="C12" s="102">
        <v>1283748.543</v>
      </c>
      <c r="D12" s="69">
        <v>1193606.003875</v>
      </c>
      <c r="E12" s="161">
        <f t="shared" si="0"/>
        <v>-7.021822117464339</v>
      </c>
    </row>
    <row r="13" spans="1:5" ht="15.75">
      <c r="A13" s="56">
        <v>8</v>
      </c>
      <c r="B13" s="101" t="s">
        <v>91</v>
      </c>
      <c r="C13" s="102">
        <v>1138297.933</v>
      </c>
      <c r="D13" s="69">
        <v>1184349.449</v>
      </c>
      <c r="E13" s="161">
        <f t="shared" si="0"/>
        <v>4.04564698440862</v>
      </c>
    </row>
    <row r="14" spans="1:5" ht="15.75">
      <c r="A14" s="56">
        <v>9</v>
      </c>
      <c r="B14" s="101" t="s">
        <v>89</v>
      </c>
      <c r="C14" s="102">
        <v>1208103.693</v>
      </c>
      <c r="D14" s="69">
        <v>1047912.8978469</v>
      </c>
      <c r="E14" s="161">
        <f t="shared" si="0"/>
        <v>-13.259689220493087</v>
      </c>
    </row>
    <row r="15" spans="1:5" ht="15.75">
      <c r="A15" s="56">
        <v>10</v>
      </c>
      <c r="B15" s="101" t="s">
        <v>90</v>
      </c>
      <c r="C15" s="102">
        <v>1204034.309</v>
      </c>
      <c r="D15" s="69">
        <v>1023559.2371447022</v>
      </c>
      <c r="E15" s="161">
        <f t="shared" si="0"/>
        <v>-14.989196778386628</v>
      </c>
    </row>
    <row r="16" spans="1:5" ht="15.75">
      <c r="A16" s="56">
        <v>11</v>
      </c>
      <c r="B16" s="101" t="s">
        <v>92</v>
      </c>
      <c r="C16" s="102">
        <v>910157.048</v>
      </c>
      <c r="D16" s="69">
        <v>885200.22834375</v>
      </c>
      <c r="E16" s="161">
        <f t="shared" si="0"/>
        <v>-2.742034433627765</v>
      </c>
    </row>
    <row r="17" spans="1:5" ht="15.75">
      <c r="A17" s="56">
        <v>12</v>
      </c>
      <c r="B17" s="101" t="s">
        <v>93</v>
      </c>
      <c r="C17" s="102">
        <v>601469.245</v>
      </c>
      <c r="D17" s="69">
        <v>648705.99353674</v>
      </c>
      <c r="E17" s="161">
        <f t="shared" si="0"/>
        <v>7.8535600829831225</v>
      </c>
    </row>
    <row r="18" spans="1:5" ht="15.75">
      <c r="A18" s="56">
        <v>13</v>
      </c>
      <c r="B18" s="101" t="s">
        <v>94</v>
      </c>
      <c r="C18" s="102">
        <v>517670.46</v>
      </c>
      <c r="D18" s="69">
        <v>389904.549125</v>
      </c>
      <c r="E18" s="161">
        <f t="shared" si="0"/>
        <v>-24.680935217937687</v>
      </c>
    </row>
    <row r="19" spans="1:5" ht="15.75">
      <c r="A19" s="56">
        <v>14</v>
      </c>
      <c r="B19" s="101" t="s">
        <v>95</v>
      </c>
      <c r="C19" s="103">
        <v>428703.484</v>
      </c>
      <c r="D19" s="69">
        <v>383908.649</v>
      </c>
      <c r="E19" s="161">
        <f t="shared" si="0"/>
        <v>-10.448908551440653</v>
      </c>
    </row>
    <row r="20" spans="1:5" ht="15.75">
      <c r="A20" s="56">
        <v>15</v>
      </c>
      <c r="B20" s="101" t="s">
        <v>98</v>
      </c>
      <c r="C20" s="104">
        <v>311080.057</v>
      </c>
      <c r="D20" s="69">
        <v>352968.71531</v>
      </c>
      <c r="E20" s="161">
        <f t="shared" si="0"/>
        <v>13.465555688129498</v>
      </c>
    </row>
    <row r="21" spans="1:5" ht="15.75">
      <c r="A21" s="56">
        <v>16</v>
      </c>
      <c r="B21" s="101" t="s">
        <v>96</v>
      </c>
      <c r="C21" s="102">
        <v>394042.216</v>
      </c>
      <c r="D21" s="69">
        <v>333332.786</v>
      </c>
      <c r="E21" s="161">
        <f t="shared" si="0"/>
        <v>-15.406833972327476</v>
      </c>
    </row>
    <row r="22" spans="1:5" ht="15.75">
      <c r="A22" s="56">
        <v>17</v>
      </c>
      <c r="B22" s="101" t="s">
        <v>100</v>
      </c>
      <c r="C22" s="102">
        <v>259880.646</v>
      </c>
      <c r="D22" s="69">
        <v>293864.7937818</v>
      </c>
      <c r="E22" s="161">
        <f t="shared" si="0"/>
        <v>13.076829038588727</v>
      </c>
    </row>
    <row r="23" spans="1:5" ht="15.75">
      <c r="A23" s="56">
        <v>18</v>
      </c>
      <c r="B23" s="101" t="s">
        <v>97</v>
      </c>
      <c r="C23" s="102">
        <v>358907.998</v>
      </c>
      <c r="D23" s="69">
        <v>281054.8095</v>
      </c>
      <c r="E23" s="161">
        <f t="shared" si="0"/>
        <v>-21.69168392285313</v>
      </c>
    </row>
    <row r="24" spans="1:5" ht="15.75">
      <c r="A24" s="56">
        <v>19</v>
      </c>
      <c r="B24" s="101" t="s">
        <v>99</v>
      </c>
      <c r="C24" s="103">
        <v>294093.482</v>
      </c>
      <c r="D24" s="69">
        <v>278045.673585</v>
      </c>
      <c r="E24" s="161">
        <f t="shared" si="0"/>
        <v>-5.456703190382171</v>
      </c>
    </row>
    <row r="25" spans="1:5" ht="15.75">
      <c r="A25" s="56">
        <v>20</v>
      </c>
      <c r="B25" s="101" t="s">
        <v>102</v>
      </c>
      <c r="C25" s="104">
        <v>207556.258</v>
      </c>
      <c r="D25" s="69">
        <v>235482.163</v>
      </c>
      <c r="E25" s="161">
        <f t="shared" si="0"/>
        <v>13.454619614504708</v>
      </c>
    </row>
    <row r="26" spans="1:5" ht="15.75">
      <c r="A26" s="56">
        <v>21</v>
      </c>
      <c r="B26" s="101" t="s">
        <v>132</v>
      </c>
      <c r="C26" s="102">
        <v>345461.005</v>
      </c>
      <c r="D26" s="69">
        <v>227388.514625</v>
      </c>
      <c r="E26" s="161">
        <f t="shared" si="0"/>
        <v>-34.17823970465204</v>
      </c>
    </row>
    <row r="27" spans="1:5" ht="15.75">
      <c r="A27" s="56">
        <v>22</v>
      </c>
      <c r="B27" s="101" t="s">
        <v>103</v>
      </c>
      <c r="C27" s="104">
        <v>183058.534</v>
      </c>
      <c r="D27" s="69">
        <v>162115.2454375</v>
      </c>
      <c r="E27" s="161">
        <f t="shared" si="0"/>
        <v>-11.44076056159173</v>
      </c>
    </row>
    <row r="28" spans="1:5" ht="15.75">
      <c r="A28" s="56">
        <v>23</v>
      </c>
      <c r="B28" s="101" t="s">
        <v>133</v>
      </c>
      <c r="C28" s="103">
        <v>47719</v>
      </c>
      <c r="D28" s="69">
        <v>155478.130125</v>
      </c>
      <c r="E28" s="161">
        <f t="shared" si="0"/>
        <v>225.8201767115824</v>
      </c>
    </row>
    <row r="29" spans="1:5" ht="15.75">
      <c r="A29" s="56">
        <v>24</v>
      </c>
      <c r="B29" s="101" t="s">
        <v>101</v>
      </c>
      <c r="C29" s="103">
        <v>215224.916</v>
      </c>
      <c r="D29" s="69">
        <v>146581.865</v>
      </c>
      <c r="E29" s="161">
        <f t="shared" si="0"/>
        <v>-31.8936358650966</v>
      </c>
    </row>
    <row r="30" spans="1:5" ht="15.75">
      <c r="A30" s="56">
        <v>25</v>
      </c>
      <c r="B30" s="101" t="s">
        <v>106</v>
      </c>
      <c r="C30" s="104">
        <v>109308.949</v>
      </c>
      <c r="D30" s="69">
        <v>131433.1</v>
      </c>
      <c r="E30" s="161">
        <f t="shared" si="0"/>
        <v>20.240018042804536</v>
      </c>
    </row>
    <row r="31" spans="1:5" ht="15.75">
      <c r="A31" s="56">
        <v>26</v>
      </c>
      <c r="B31" s="101" t="s">
        <v>134</v>
      </c>
      <c r="C31" s="103">
        <v>95580</v>
      </c>
      <c r="D31" s="69">
        <v>128175.129</v>
      </c>
      <c r="E31" s="161">
        <f t="shared" si="0"/>
        <v>34.10245762711867</v>
      </c>
    </row>
    <row r="32" spans="1:5" ht="15.75">
      <c r="A32" s="56">
        <v>27</v>
      </c>
      <c r="B32" s="101" t="s">
        <v>105</v>
      </c>
      <c r="C32" s="104">
        <v>120411.962</v>
      </c>
      <c r="D32" s="69">
        <v>122317.101</v>
      </c>
      <c r="E32" s="161">
        <f t="shared" si="0"/>
        <v>1.582184168712402</v>
      </c>
    </row>
    <row r="33" spans="1:5" ht="15.75">
      <c r="A33" s="56">
        <v>28</v>
      </c>
      <c r="B33" s="101" t="s">
        <v>135</v>
      </c>
      <c r="C33" s="103">
        <v>32338</v>
      </c>
      <c r="D33" s="69">
        <v>113949.775</v>
      </c>
      <c r="E33" s="161">
        <f t="shared" si="0"/>
        <v>252.37112684767146</v>
      </c>
    </row>
    <row r="34" spans="1:5" ht="15.75">
      <c r="A34" s="56">
        <v>29</v>
      </c>
      <c r="B34" s="101" t="s">
        <v>136</v>
      </c>
      <c r="C34" s="102">
        <v>76110.533</v>
      </c>
      <c r="D34" s="69">
        <v>100458.7533125</v>
      </c>
      <c r="E34" s="161">
        <f t="shared" si="0"/>
        <v>31.990605442876102</v>
      </c>
    </row>
    <row r="35" spans="1:5" ht="15.75">
      <c r="A35" s="56">
        <v>30</v>
      </c>
      <c r="B35" s="101" t="s">
        <v>107</v>
      </c>
      <c r="C35" s="146">
        <v>96085.197</v>
      </c>
      <c r="D35" s="148">
        <v>92737.825</v>
      </c>
      <c r="E35" s="162">
        <f t="shared" si="0"/>
        <v>-3.483754110427654</v>
      </c>
    </row>
    <row r="36" spans="1:5" ht="15.75">
      <c r="A36" s="106"/>
      <c r="B36" s="107" t="s">
        <v>108</v>
      </c>
      <c r="C36" s="124">
        <f>SUM(C6:C35)</f>
        <v>69775834.17499995</v>
      </c>
      <c r="D36" s="130">
        <f>SUM(D6:D35)</f>
        <v>71959317.37363887</v>
      </c>
      <c r="E36" s="164">
        <f t="shared" si="0"/>
        <v>3.1292828304462432</v>
      </c>
    </row>
    <row r="37" spans="1:5" ht="15.75">
      <c r="A37" s="106"/>
      <c r="B37" s="108" t="s">
        <v>109</v>
      </c>
      <c r="C37" s="163">
        <f>C38-C36</f>
        <v>1361828.8250000477</v>
      </c>
      <c r="D37" s="163">
        <f>D38-D36</f>
        <v>1166033.8445388079</v>
      </c>
      <c r="E37" s="164">
        <f t="shared" si="0"/>
        <v>-14.37735616010572</v>
      </c>
    </row>
    <row r="38" spans="1:5" ht="15.75">
      <c r="A38" s="106"/>
      <c r="B38" s="99" t="s">
        <v>110</v>
      </c>
      <c r="C38" s="152">
        <v>71137663</v>
      </c>
      <c r="D38" s="133">
        <v>73125351.21817768</v>
      </c>
      <c r="E38" s="165">
        <f t="shared" si="0"/>
        <v>2.7941432630105965</v>
      </c>
    </row>
    <row r="39" spans="1:4" ht="15.75">
      <c r="A39" s="110"/>
      <c r="B39" s="95"/>
      <c r="C39" s="95"/>
      <c r="D39" s="110"/>
    </row>
    <row r="40" spans="1:4" ht="15.75">
      <c r="A40" s="110"/>
      <c r="B40" s="95"/>
      <c r="C40" s="95"/>
      <c r="D40" s="110"/>
    </row>
    <row r="41" spans="1:4" ht="15.75">
      <c r="A41" s="110"/>
      <c r="B41" s="95"/>
      <c r="C41" s="95"/>
      <c r="D41" s="110"/>
    </row>
    <row r="42" spans="1:4" ht="15.75">
      <c r="A42" s="110"/>
      <c r="B42" s="95"/>
      <c r="C42" s="95"/>
      <c r="D42" s="110"/>
    </row>
    <row r="43" spans="1:4" ht="15.75">
      <c r="A43" s="110"/>
      <c r="B43" s="95"/>
      <c r="C43" s="95"/>
      <c r="D43" s="110"/>
    </row>
    <row r="44" spans="1:4" ht="15.75">
      <c r="A44" s="110"/>
      <c r="B44" s="95"/>
      <c r="C44" s="95"/>
      <c r="D44" s="110"/>
    </row>
    <row r="45" spans="1:4" ht="15.75">
      <c r="A45" s="110"/>
      <c r="B45" s="95"/>
      <c r="C45" s="95"/>
      <c r="D45" s="110"/>
    </row>
    <row r="46" spans="1:4" ht="15.75">
      <c r="A46" s="110"/>
      <c r="B46" s="95"/>
      <c r="C46" s="95"/>
      <c r="D46" s="110"/>
    </row>
    <row r="47" spans="1:4" ht="15.75">
      <c r="A47" s="110"/>
      <c r="B47" s="95"/>
      <c r="C47" s="95"/>
      <c r="D47" s="110"/>
    </row>
    <row r="48" spans="1:4" ht="15.75">
      <c r="A48" s="110"/>
      <c r="B48" s="95"/>
      <c r="C48" s="95"/>
      <c r="D48" s="110"/>
    </row>
    <row r="49" spans="1:4" ht="15.75">
      <c r="A49" s="94" t="s">
        <v>111</v>
      </c>
      <c r="B49" s="95"/>
      <c r="C49" s="95"/>
      <c r="D49" s="110"/>
    </row>
    <row r="50" spans="1:4" ht="15.75">
      <c r="A50" s="110"/>
      <c r="B50" s="95"/>
      <c r="C50" s="95"/>
      <c r="D50" s="52" t="s">
        <v>12</v>
      </c>
    </row>
    <row r="51" spans="1:5" ht="15.75">
      <c r="A51" s="112" t="s">
        <v>14</v>
      </c>
      <c r="B51" s="113" t="s">
        <v>84</v>
      </c>
      <c r="C51" s="114" t="s">
        <v>19</v>
      </c>
      <c r="D51" s="135" t="s">
        <v>128</v>
      </c>
      <c r="E51" s="160" t="s">
        <v>126</v>
      </c>
    </row>
    <row r="52" spans="1:5" ht="15.75">
      <c r="A52" s="40"/>
      <c r="B52" s="41"/>
      <c r="C52" s="115" t="s">
        <v>54</v>
      </c>
      <c r="D52" s="156" t="s">
        <v>129</v>
      </c>
      <c r="E52" s="160" t="s">
        <v>127</v>
      </c>
    </row>
    <row r="53" spans="1:5" ht="15.75">
      <c r="A53" s="56">
        <v>1</v>
      </c>
      <c r="B53" s="105" t="s">
        <v>85</v>
      </c>
      <c r="C53" s="206">
        <v>487597306.516</v>
      </c>
      <c r="D53" s="69">
        <v>646019022.3219211</v>
      </c>
      <c r="E53" s="149">
        <f>+D53/C53*100-100</f>
        <v>32.49027705626236</v>
      </c>
    </row>
    <row r="54" spans="1:5" ht="15.75">
      <c r="A54" s="56">
        <v>2</v>
      </c>
      <c r="B54" s="105" t="s">
        <v>131</v>
      </c>
      <c r="C54" s="59">
        <v>117209982.252</v>
      </c>
      <c r="D54" s="59">
        <v>130241442.36514248</v>
      </c>
      <c r="E54" s="150">
        <f aca="true" t="shared" si="1" ref="E54:E85">+D54/C54*100-100</f>
        <v>11.118046315479347</v>
      </c>
    </row>
    <row r="55" spans="1:5" ht="15.75">
      <c r="A55" s="56">
        <v>3</v>
      </c>
      <c r="B55" s="105" t="s">
        <v>136</v>
      </c>
      <c r="C55" s="59">
        <v>20568035.343</v>
      </c>
      <c r="D55" s="59">
        <v>29198837.679021217</v>
      </c>
      <c r="E55" s="150">
        <f t="shared" si="1"/>
        <v>41.962210741526036</v>
      </c>
    </row>
    <row r="56" spans="1:5" ht="15.75">
      <c r="A56" s="56">
        <v>4</v>
      </c>
      <c r="B56" s="105" t="s">
        <v>88</v>
      </c>
      <c r="C56" s="68">
        <v>7243803.513</v>
      </c>
      <c r="D56" s="59">
        <v>13350335.650913514</v>
      </c>
      <c r="E56" s="150">
        <f t="shared" si="1"/>
        <v>84.30007974339037</v>
      </c>
    </row>
    <row r="57" spans="1:5" ht="15.75">
      <c r="A57" s="56">
        <v>5</v>
      </c>
      <c r="B57" s="105" t="s">
        <v>112</v>
      </c>
      <c r="C57" s="59">
        <v>11041765.643</v>
      </c>
      <c r="D57" s="59">
        <v>11969123.58932203</v>
      </c>
      <c r="E57" s="150">
        <f t="shared" si="1"/>
        <v>8.398638191618701</v>
      </c>
    </row>
    <row r="58" spans="1:5" ht="15.75">
      <c r="A58" s="56">
        <v>6</v>
      </c>
      <c r="B58" s="105" t="s">
        <v>113</v>
      </c>
      <c r="C58" s="59">
        <v>8161798.452</v>
      </c>
      <c r="D58" s="59">
        <v>11682487.23436</v>
      </c>
      <c r="E58" s="150">
        <f t="shared" si="1"/>
        <v>43.13618870969887</v>
      </c>
    </row>
    <row r="59" spans="1:5" ht="15.75">
      <c r="A59" s="56">
        <v>7</v>
      </c>
      <c r="B59" s="105" t="s">
        <v>104</v>
      </c>
      <c r="C59" s="59">
        <v>10291082.753</v>
      </c>
      <c r="D59" s="59">
        <v>10654310.571745079</v>
      </c>
      <c r="E59" s="150">
        <f t="shared" si="1"/>
        <v>3.5295393833966813</v>
      </c>
    </row>
    <row r="60" spans="1:5" ht="15.75">
      <c r="A60" s="56">
        <v>8</v>
      </c>
      <c r="B60" s="105" t="s">
        <v>92</v>
      </c>
      <c r="C60" s="59">
        <v>6993909.161</v>
      </c>
      <c r="D60" s="59">
        <v>8908778.30673</v>
      </c>
      <c r="E60" s="150">
        <f t="shared" si="1"/>
        <v>27.379096606056123</v>
      </c>
    </row>
    <row r="61" spans="1:5" ht="15.75">
      <c r="A61" s="56">
        <v>9</v>
      </c>
      <c r="B61" s="105" t="s">
        <v>105</v>
      </c>
      <c r="C61" s="59">
        <v>5016037.791</v>
      </c>
      <c r="D61" s="59">
        <v>8880874.466294685</v>
      </c>
      <c r="E61" s="150">
        <f t="shared" si="1"/>
        <v>77.04959245381181</v>
      </c>
    </row>
    <row r="62" spans="1:5" ht="15.75">
      <c r="A62" s="56">
        <v>10</v>
      </c>
      <c r="B62" s="105" t="s">
        <v>130</v>
      </c>
      <c r="C62" s="59">
        <v>8703010.014</v>
      </c>
      <c r="D62" s="68">
        <v>8465221.650432248</v>
      </c>
      <c r="E62" s="150">
        <f t="shared" si="1"/>
        <v>-2.73225427967148</v>
      </c>
    </row>
    <row r="63" spans="1:5" ht="15.75">
      <c r="A63" s="56">
        <v>11</v>
      </c>
      <c r="B63" s="105" t="s">
        <v>99</v>
      </c>
      <c r="C63" s="59">
        <v>6933346.257</v>
      </c>
      <c r="D63" s="59">
        <v>8083503.299962705</v>
      </c>
      <c r="E63" s="150">
        <f t="shared" si="1"/>
        <v>16.58877258295719</v>
      </c>
    </row>
    <row r="64" spans="1:5" ht="15.75">
      <c r="A64" s="56">
        <v>12</v>
      </c>
      <c r="B64" s="105" t="s">
        <v>114</v>
      </c>
      <c r="C64" s="59">
        <v>6101206.04</v>
      </c>
      <c r="D64" s="59">
        <v>7791569.422752988</v>
      </c>
      <c r="E64" s="150">
        <f t="shared" si="1"/>
        <v>27.70539745209109</v>
      </c>
    </row>
    <row r="65" spans="1:5" ht="15.75">
      <c r="A65" s="56">
        <v>13</v>
      </c>
      <c r="B65" s="105" t="s">
        <v>95</v>
      </c>
      <c r="C65" s="59">
        <v>6125939.166</v>
      </c>
      <c r="D65" s="59">
        <v>7579503.032188643</v>
      </c>
      <c r="E65" s="150">
        <f t="shared" si="1"/>
        <v>23.728016664875938</v>
      </c>
    </row>
    <row r="66" spans="1:5" ht="15.75">
      <c r="A66" s="56">
        <v>14</v>
      </c>
      <c r="B66" s="105" t="s">
        <v>116</v>
      </c>
      <c r="C66" s="59">
        <v>3579585.844</v>
      </c>
      <c r="D66" s="59">
        <v>7489841.346971875</v>
      </c>
      <c r="E66" s="150">
        <f t="shared" si="1"/>
        <v>109.23765132008594</v>
      </c>
    </row>
    <row r="67" spans="1:5" ht="15.75">
      <c r="A67" s="56">
        <v>15</v>
      </c>
      <c r="B67" s="105" t="s">
        <v>90</v>
      </c>
      <c r="C67" s="59">
        <v>7641419.797</v>
      </c>
      <c r="D67" s="68">
        <v>6691548.838981076</v>
      </c>
      <c r="E67" s="150">
        <f t="shared" si="1"/>
        <v>-12.43055588166797</v>
      </c>
    </row>
    <row r="68" spans="1:5" ht="15.75">
      <c r="A68" s="56">
        <v>16</v>
      </c>
      <c r="B68" s="105" t="s">
        <v>93</v>
      </c>
      <c r="C68" s="68">
        <v>5173497.565</v>
      </c>
      <c r="D68" s="59">
        <v>5304933.580035113</v>
      </c>
      <c r="E68" s="150">
        <f t="shared" si="1"/>
        <v>2.5405639682583256</v>
      </c>
    </row>
    <row r="69" spans="1:5" ht="15.75">
      <c r="A69" s="56">
        <v>17</v>
      </c>
      <c r="B69" s="105" t="s">
        <v>117</v>
      </c>
      <c r="C69" s="68">
        <v>3131468.091</v>
      </c>
      <c r="D69" s="59">
        <v>4785635.688301816</v>
      </c>
      <c r="E69" s="150">
        <f t="shared" si="1"/>
        <v>52.82402851416492</v>
      </c>
    </row>
    <row r="70" spans="1:5" ht="15.75">
      <c r="A70" s="56">
        <v>18</v>
      </c>
      <c r="B70" s="105" t="s">
        <v>86</v>
      </c>
      <c r="C70" s="59">
        <v>4347045.727</v>
      </c>
      <c r="D70" s="68">
        <v>4347211.540765097</v>
      </c>
      <c r="E70" s="150">
        <f t="shared" si="1"/>
        <v>0.0038144012166156926</v>
      </c>
    </row>
    <row r="71" spans="1:5" ht="15.75">
      <c r="A71" s="56">
        <v>19</v>
      </c>
      <c r="B71" s="105" t="s">
        <v>89</v>
      </c>
      <c r="C71" s="68">
        <v>4000481.701</v>
      </c>
      <c r="D71" s="59">
        <v>4226701.735504451</v>
      </c>
      <c r="E71" s="150">
        <f t="shared" si="1"/>
        <v>5.654819879513596</v>
      </c>
    </row>
    <row r="72" spans="1:5" ht="15.75">
      <c r="A72" s="56">
        <v>20</v>
      </c>
      <c r="B72" s="105" t="s">
        <v>103</v>
      </c>
      <c r="C72" s="59">
        <v>3856338.941</v>
      </c>
      <c r="D72" s="59">
        <v>4052697.385073552</v>
      </c>
      <c r="E72" s="150">
        <f t="shared" si="1"/>
        <v>5.091835730150663</v>
      </c>
    </row>
    <row r="73" spans="1:5" ht="15.75">
      <c r="A73" s="56">
        <v>21</v>
      </c>
      <c r="B73" s="105" t="s">
        <v>96</v>
      </c>
      <c r="C73" s="59">
        <v>11240335.631</v>
      </c>
      <c r="D73" s="68">
        <v>4049003.285497129</v>
      </c>
      <c r="E73" s="150">
        <f t="shared" si="1"/>
        <v>-63.97791473120889</v>
      </c>
    </row>
    <row r="74" spans="1:5" ht="15.75">
      <c r="A74" s="56">
        <v>22</v>
      </c>
      <c r="B74" s="105" t="s">
        <v>87</v>
      </c>
      <c r="C74" s="68">
        <v>3679138.365</v>
      </c>
      <c r="D74" s="59">
        <v>3160497.639908567</v>
      </c>
      <c r="E74" s="150">
        <f t="shared" si="1"/>
        <v>-14.096798588096405</v>
      </c>
    </row>
    <row r="75" spans="1:5" ht="15.75">
      <c r="A75" s="56">
        <v>23</v>
      </c>
      <c r="B75" s="105" t="s">
        <v>132</v>
      </c>
      <c r="C75" s="166">
        <v>1048200</v>
      </c>
      <c r="D75" s="68">
        <v>2946678.52090625</v>
      </c>
      <c r="E75" s="150">
        <f t="shared" si="1"/>
        <v>181.1179661234736</v>
      </c>
    </row>
    <row r="76" spans="1:5" ht="15.75">
      <c r="A76" s="56">
        <v>24</v>
      </c>
      <c r="B76" s="105" t="s">
        <v>119</v>
      </c>
      <c r="C76" s="59">
        <v>2210547.612</v>
      </c>
      <c r="D76" s="59">
        <v>2845144.6249207226</v>
      </c>
      <c r="E76" s="150">
        <f t="shared" si="1"/>
        <v>28.70768353849519</v>
      </c>
    </row>
    <row r="77" spans="1:5" ht="15.75">
      <c r="A77" s="56">
        <v>25</v>
      </c>
      <c r="B77" s="105" t="s">
        <v>120</v>
      </c>
      <c r="C77" s="68">
        <v>1644810.375</v>
      </c>
      <c r="D77" s="68">
        <v>2511852.46799</v>
      </c>
      <c r="E77" s="150">
        <f t="shared" si="1"/>
        <v>52.71380252510869</v>
      </c>
    </row>
    <row r="78" spans="1:5" ht="15.75">
      <c r="A78" s="56">
        <v>26</v>
      </c>
      <c r="B78" s="105" t="s">
        <v>121</v>
      </c>
      <c r="C78" s="68">
        <v>1556947.597</v>
      </c>
      <c r="D78" s="59">
        <v>2436388.5749720116</v>
      </c>
      <c r="E78" s="150">
        <f t="shared" si="1"/>
        <v>56.484943980552714</v>
      </c>
    </row>
    <row r="79" spans="1:5" ht="15.75">
      <c r="A79" s="56">
        <v>27</v>
      </c>
      <c r="B79" s="105" t="s">
        <v>107</v>
      </c>
      <c r="C79" s="59">
        <v>2906534.687</v>
      </c>
      <c r="D79" s="68">
        <v>2235734.5073356787</v>
      </c>
      <c r="E79" s="150">
        <f t="shared" si="1"/>
        <v>-23.07903575569202</v>
      </c>
    </row>
    <row r="80" spans="1:5" ht="15.75">
      <c r="A80" s="56">
        <v>28</v>
      </c>
      <c r="B80" s="105" t="s">
        <v>115</v>
      </c>
      <c r="C80" s="59">
        <v>3730645.133</v>
      </c>
      <c r="D80" s="68">
        <v>2229141.7652399996</v>
      </c>
      <c r="E80" s="150">
        <f t="shared" si="1"/>
        <v>-40.247820798558934</v>
      </c>
    </row>
    <row r="81" spans="1:5" ht="15.75">
      <c r="A81" s="56">
        <v>29</v>
      </c>
      <c r="B81" s="105" t="s">
        <v>118</v>
      </c>
      <c r="C81" s="68">
        <v>2881211.598</v>
      </c>
      <c r="D81" s="68">
        <v>2160252.244</v>
      </c>
      <c r="E81" s="150">
        <f t="shared" si="1"/>
        <v>-25.022783973952343</v>
      </c>
    </row>
    <row r="82" spans="1:5" ht="15.75">
      <c r="A82" s="56">
        <v>30</v>
      </c>
      <c r="B82" s="105" t="s">
        <v>137</v>
      </c>
      <c r="C82" s="35">
        <v>365246</v>
      </c>
      <c r="D82" s="124">
        <v>1905620.2815</v>
      </c>
      <c r="E82" s="151">
        <f t="shared" si="1"/>
        <v>421.7361125104725</v>
      </c>
    </row>
    <row r="83" spans="1:5" ht="15.75">
      <c r="A83" s="106"/>
      <c r="B83" s="116" t="s">
        <v>108</v>
      </c>
      <c r="C83" s="154">
        <f>SUM(C53:C82)</f>
        <v>764980677.5650003</v>
      </c>
      <c r="D83" s="157">
        <f>SUM(D53:D82)</f>
        <v>966203893.6186898</v>
      </c>
      <c r="E83" s="151">
        <f t="shared" si="1"/>
        <v>26.30435277060859</v>
      </c>
    </row>
    <row r="84" spans="1:5" ht="15.75">
      <c r="A84" s="106"/>
      <c r="B84" s="86" t="s">
        <v>109</v>
      </c>
      <c r="C84" s="117">
        <f>+C85-C83</f>
        <v>16165283.409999728</v>
      </c>
      <c r="D84" s="158">
        <f>+D85-D83</f>
        <v>19747432.332171798</v>
      </c>
      <c r="E84" s="153">
        <f t="shared" si="1"/>
        <v>22.159518217640255</v>
      </c>
    </row>
    <row r="85" spans="1:5" ht="15.75">
      <c r="A85" s="106"/>
      <c r="B85" s="41" t="s">
        <v>110</v>
      </c>
      <c r="C85" s="109">
        <v>781145960.975</v>
      </c>
      <c r="D85" s="122">
        <v>985951325.9508616</v>
      </c>
      <c r="E85" s="167">
        <f t="shared" si="1"/>
        <v>26.218578243716493</v>
      </c>
    </row>
    <row r="86" ht="15.75">
      <c r="D86" s="122"/>
    </row>
    <row r="87" ht="15.75">
      <c r="D87" s="111"/>
    </row>
  </sheetData>
  <sheetProtection/>
  <mergeCells count="1">
    <mergeCell ref="A1:D1"/>
  </mergeCells>
  <printOptions/>
  <pageMargins left="0.51" right="0.48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34.421875" style="168" customWidth="1"/>
    <col min="2" max="2" width="5.28125" style="168" bestFit="1" customWidth="1"/>
    <col min="3" max="4" width="12.7109375" style="168" bestFit="1" customWidth="1"/>
    <col min="5" max="5" width="15.7109375" style="168" bestFit="1" customWidth="1"/>
    <col min="6" max="6" width="15.140625" style="168" customWidth="1"/>
    <col min="7" max="7" width="10.421875" style="168" bestFit="1" customWidth="1"/>
    <col min="8" max="16384" width="9.140625" style="168" customWidth="1"/>
  </cols>
  <sheetData>
    <row r="1" spans="1:4" ht="21">
      <c r="A1" s="231" t="s">
        <v>155</v>
      </c>
      <c r="B1" s="231"/>
      <c r="C1" s="231"/>
      <c r="D1" s="231"/>
    </row>
    <row r="3" ht="15.75">
      <c r="D3" s="169" t="s">
        <v>123</v>
      </c>
    </row>
    <row r="4" spans="1:7" ht="15.75">
      <c r="A4" s="170" t="s">
        <v>122</v>
      </c>
      <c r="B4" s="171"/>
      <c r="C4" s="228" t="s">
        <v>138</v>
      </c>
      <c r="D4" s="227"/>
      <c r="E4" s="228" t="s">
        <v>152</v>
      </c>
      <c r="F4" s="227"/>
      <c r="G4" s="131" t="s">
        <v>126</v>
      </c>
    </row>
    <row r="5" spans="1:7" ht="15.75">
      <c r="A5" s="172"/>
      <c r="B5" s="173" t="s">
        <v>16</v>
      </c>
      <c r="C5" s="155" t="s">
        <v>17</v>
      </c>
      <c r="D5" s="174" t="s">
        <v>18</v>
      </c>
      <c r="E5" s="155" t="s">
        <v>17</v>
      </c>
      <c r="F5" s="174" t="s">
        <v>18</v>
      </c>
      <c r="G5" s="147" t="s">
        <v>127</v>
      </c>
    </row>
    <row r="6" spans="1:7" ht="15.75">
      <c r="A6" s="175" t="s">
        <v>139</v>
      </c>
      <c r="B6" s="176"/>
      <c r="C6" s="191"/>
      <c r="D6" s="171"/>
      <c r="E6" s="186"/>
      <c r="F6" s="186"/>
      <c r="G6" s="5"/>
    </row>
    <row r="7" spans="1:7" ht="15.75">
      <c r="A7" s="178" t="s">
        <v>140</v>
      </c>
      <c r="B7" s="88" t="s">
        <v>27</v>
      </c>
      <c r="C7" s="192">
        <v>3438353</v>
      </c>
      <c r="D7" s="179">
        <v>4614612</v>
      </c>
      <c r="E7" s="208">
        <v>3429302</v>
      </c>
      <c r="F7" s="209">
        <v>3875750.35</v>
      </c>
      <c r="G7" s="201">
        <f>+F7/D7*100-100</f>
        <v>-16.01134938322008</v>
      </c>
    </row>
    <row r="8" spans="1:7" ht="15.75">
      <c r="A8" s="178" t="s">
        <v>141</v>
      </c>
      <c r="B8" s="88" t="s">
        <v>27</v>
      </c>
      <c r="C8" s="192">
        <v>28351823</v>
      </c>
      <c r="D8" s="179">
        <v>643086</v>
      </c>
      <c r="E8" s="208">
        <v>4499956</v>
      </c>
      <c r="F8" s="209">
        <v>243388</v>
      </c>
      <c r="G8" s="201">
        <f aca="true" t="shared" si="0" ref="G8:G19">+F8/D8*100-100</f>
        <v>-62.15311793445978</v>
      </c>
    </row>
    <row r="9" spans="1:7" ht="15.75">
      <c r="A9" s="178" t="s">
        <v>142</v>
      </c>
      <c r="B9" s="88" t="s">
        <v>27</v>
      </c>
      <c r="C9" s="192">
        <v>13289066</v>
      </c>
      <c r="D9" s="179">
        <v>2400120</v>
      </c>
      <c r="E9" s="208">
        <v>11745002.510229645</v>
      </c>
      <c r="F9" s="209">
        <v>2502765.4616126004</v>
      </c>
      <c r="G9" s="201">
        <f t="shared" si="0"/>
        <v>4.276680399838355</v>
      </c>
    </row>
    <row r="10" spans="1:7" ht="15.75">
      <c r="A10" s="178" t="s">
        <v>143</v>
      </c>
      <c r="B10" s="88"/>
      <c r="C10" s="192"/>
      <c r="D10" s="179">
        <v>1244010</v>
      </c>
      <c r="E10" s="210"/>
      <c r="F10" s="209">
        <v>995647.0106431</v>
      </c>
      <c r="G10" s="201">
        <f t="shared" si="0"/>
        <v>-19.96471003905917</v>
      </c>
    </row>
    <row r="11" spans="1:7" ht="15.75">
      <c r="A11" s="178"/>
      <c r="B11" s="176"/>
      <c r="C11" s="192"/>
      <c r="D11" s="179"/>
      <c r="E11" s="210"/>
      <c r="F11" s="176"/>
      <c r="G11" s="201"/>
    </row>
    <row r="12" spans="1:7" ht="15.75">
      <c r="A12" s="175" t="s">
        <v>144</v>
      </c>
      <c r="B12" s="176"/>
      <c r="C12" s="192"/>
      <c r="D12" s="179"/>
      <c r="E12" s="210"/>
      <c r="F12" s="176"/>
      <c r="G12" s="201"/>
    </row>
    <row r="13" spans="1:7" ht="31.5">
      <c r="A13" s="180" t="s">
        <v>145</v>
      </c>
      <c r="B13" s="181"/>
      <c r="C13" s="193"/>
      <c r="D13" s="182">
        <v>11726034</v>
      </c>
      <c r="E13" s="210"/>
      <c r="F13" s="211">
        <v>12772465.9443313</v>
      </c>
      <c r="G13" s="201">
        <f t="shared" si="0"/>
        <v>8.924005715242671</v>
      </c>
    </row>
    <row r="14" spans="1:7" ht="15.75">
      <c r="A14" s="178" t="s">
        <v>146</v>
      </c>
      <c r="B14" s="176" t="s">
        <v>147</v>
      </c>
      <c r="C14" s="192">
        <v>9514412</v>
      </c>
      <c r="D14" s="179">
        <v>719769</v>
      </c>
      <c r="E14" s="212">
        <v>11741443.848046875</v>
      </c>
      <c r="F14" s="211">
        <v>764874.41415</v>
      </c>
      <c r="G14" s="201">
        <f t="shared" si="0"/>
        <v>6.266651404825723</v>
      </c>
    </row>
    <row r="15" spans="1:7" ht="15.75">
      <c r="A15" s="178" t="s">
        <v>148</v>
      </c>
      <c r="B15" s="176"/>
      <c r="C15" s="192"/>
      <c r="D15" s="179">
        <v>1571332</v>
      </c>
      <c r="E15" s="210"/>
      <c r="F15" s="211">
        <v>1205655.557</v>
      </c>
      <c r="G15" s="201">
        <f t="shared" si="0"/>
        <v>-23.271749254772374</v>
      </c>
    </row>
    <row r="16" spans="1:7" ht="15.75">
      <c r="A16" s="178" t="s">
        <v>149</v>
      </c>
      <c r="B16" s="176"/>
      <c r="C16" s="192"/>
      <c r="D16" s="179">
        <v>2952373</v>
      </c>
      <c r="E16" s="210"/>
      <c r="F16" s="213">
        <v>2541084.483</v>
      </c>
      <c r="G16" s="201">
        <f t="shared" si="0"/>
        <v>-13.930777615159059</v>
      </c>
    </row>
    <row r="17" spans="1:7" ht="15.75">
      <c r="A17" s="172" t="s">
        <v>150</v>
      </c>
      <c r="B17" s="183" t="s">
        <v>151</v>
      </c>
      <c r="C17" s="194">
        <v>611219</v>
      </c>
      <c r="D17" s="184">
        <v>8098919</v>
      </c>
      <c r="E17" s="212">
        <v>522614.5698734092</v>
      </c>
      <c r="F17" s="211">
        <v>7427560.32838</v>
      </c>
      <c r="G17" s="201">
        <f t="shared" si="0"/>
        <v>-8.289484950028509</v>
      </c>
    </row>
    <row r="18" spans="1:7" ht="15.75">
      <c r="A18" s="185"/>
      <c r="B18" s="171"/>
      <c r="C18" s="177"/>
      <c r="D18" s="177"/>
      <c r="E18" s="195"/>
      <c r="F18" s="199"/>
      <c r="G18" s="202"/>
    </row>
    <row r="19" spans="1:7" ht="15.75">
      <c r="A19" s="175" t="s">
        <v>52</v>
      </c>
      <c r="B19" s="187"/>
      <c r="C19" s="188"/>
      <c r="D19" s="189">
        <f>SUM(D7:D17)</f>
        <v>33970255</v>
      </c>
      <c r="E19" s="196"/>
      <c r="F19" s="198">
        <f>SUM(F7:F17)</f>
        <v>32329191.549117</v>
      </c>
      <c r="G19" s="203">
        <f t="shared" si="0"/>
        <v>-4.830883521136371</v>
      </c>
    </row>
    <row r="20" spans="1:7" ht="15.75">
      <c r="A20" s="172"/>
      <c r="B20" s="183"/>
      <c r="C20" s="190"/>
      <c r="D20" s="190"/>
      <c r="E20" s="197"/>
      <c r="F20" s="200"/>
      <c r="G20" s="204"/>
    </row>
  </sheetData>
  <sheetProtection/>
  <mergeCells count="3">
    <mergeCell ref="C4:D4"/>
    <mergeCell ref="A1:D1"/>
    <mergeCell ref="E4:F4"/>
  </mergeCells>
  <printOptions/>
  <pageMargins left="0.36" right="0.1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2017-10-12T10:17:04Z</dcterms:modified>
  <cp:category/>
  <cp:version/>
  <cp:contentType/>
  <cp:contentStatus/>
</cp:coreProperties>
</file>